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Evžen\Documents\04_ZAKÁZKY INPROSAN\Praha 13\Okna MŠ\MŠ Hostinského 1534\Rozpočet\"/>
    </mc:Choice>
  </mc:AlternateContent>
  <xr:revisionPtr revIDLastSave="0" documentId="13_ncr:1_{73F08508-527F-4BE8-A15C-1DBEA7C482C6}" xr6:coauthVersionLast="40" xr6:coauthVersionMax="40" xr10:uidLastSave="{00000000-0000-0000-0000-000000000000}"/>
  <bookViews>
    <workbookView xWindow="0" yWindow="0" windowWidth="19200" windowHeight="11370" firstSheet="1" activeTab="1" xr2:uid="{00000000-000D-0000-FFFF-FFFF00000000}"/>
  </bookViews>
  <sheets>
    <sheet name="Rekapitulace stavby" sheetId="1" r:id="rId1"/>
    <sheet name="1-163-18c - Výměna výplní..." sheetId="2" r:id="rId2"/>
    <sheet name="VRN - Vedlejší rozpočtové..." sheetId="3" r:id="rId3"/>
    <sheet name="Pokyny pro vyplnění" sheetId="4" r:id="rId4"/>
  </sheets>
  <definedNames>
    <definedName name="_xlnm._FilterDatabase" localSheetId="1" hidden="1">'1-163-18c - Výměna výplní...'!$C$82:$K$857</definedName>
    <definedName name="_xlnm._FilterDatabase" localSheetId="2" hidden="1">'VRN - Vedlejší rozpočtové...'!$C$79:$K$87</definedName>
    <definedName name="_xlnm.Print_Titles" localSheetId="1">'1-163-18c - Výměna výplní...'!$82:$82</definedName>
    <definedName name="_xlnm.Print_Titles" localSheetId="0">'Rekapitulace stavby'!$49:$49</definedName>
    <definedName name="_xlnm.Print_Titles" localSheetId="2">'VRN - Vedlejší rozpočtové...'!$79:$79</definedName>
    <definedName name="_xlnm.Print_Area" localSheetId="1">'1-163-18c - Výměna výplní...'!$C$4:$J$34,'1-163-18c - Výměna výplní...'!$C$40:$J$66,'1-163-18c - Výměna výplní...'!$C$72:$K$857</definedName>
    <definedName name="_xlnm.Print_Area" localSheetId="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  <definedName name="_xlnm.Print_Area" localSheetId="2">'VRN - Vedlejší rozpočtové...'!$C$4:$J$36,'VRN - Vedlejší rozpočtové...'!$C$42:$J$61,'VRN - Vedlejší rozpočtové...'!$C$67:$K$87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53" i="1" l="1"/>
  <c r="AX53" i="1"/>
  <c r="BI87" i="3"/>
  <c r="BH87" i="3"/>
  <c r="BG87" i="3"/>
  <c r="BF87" i="3"/>
  <c r="T87" i="3"/>
  <c r="T86" i="3"/>
  <c r="R87" i="3"/>
  <c r="R86" i="3" s="1"/>
  <c r="P87" i="3"/>
  <c r="P86" i="3"/>
  <c r="BK87" i="3"/>
  <c r="BK86" i="3" s="1"/>
  <c r="J86" i="3" s="1"/>
  <c r="J60" i="3" s="1"/>
  <c r="J87" i="3"/>
  <c r="BE87" i="3" s="1"/>
  <c r="BI85" i="3"/>
  <c r="BH85" i="3"/>
  <c r="F33" i="3" s="1"/>
  <c r="BC53" i="1" s="1"/>
  <c r="BG85" i="3"/>
  <c r="BF85" i="3"/>
  <c r="T85" i="3"/>
  <c r="T84" i="3"/>
  <c r="R85" i="3"/>
  <c r="R84" i="3" s="1"/>
  <c r="P85" i="3"/>
  <c r="P84" i="3"/>
  <c r="BK85" i="3"/>
  <c r="BK84" i="3" s="1"/>
  <c r="J85" i="3"/>
  <c r="BE85" i="3" s="1"/>
  <c r="BI83" i="3"/>
  <c r="F34" i="3"/>
  <c r="BD53" i="1" s="1"/>
  <c r="BH83" i="3"/>
  <c r="BG83" i="3"/>
  <c r="F32" i="3" s="1"/>
  <c r="BB53" i="1" s="1"/>
  <c r="BF83" i="3"/>
  <c r="J31" i="3" s="1"/>
  <c r="AW53" i="1" s="1"/>
  <c r="T83" i="3"/>
  <c r="T82" i="3" s="1"/>
  <c r="T81" i="3" s="1"/>
  <c r="T80" i="3" s="1"/>
  <c r="R83" i="3"/>
  <c r="R82" i="3" s="1"/>
  <c r="P83" i="3"/>
  <c r="P82" i="3" s="1"/>
  <c r="P81" i="3" s="1"/>
  <c r="P80" i="3" s="1"/>
  <c r="AU53" i="1" s="1"/>
  <c r="BK83" i="3"/>
  <c r="BK82" i="3"/>
  <c r="J82" i="3"/>
  <c r="J58" i="3" s="1"/>
  <c r="J83" i="3"/>
  <c r="BE83" i="3" s="1"/>
  <c r="F76" i="3"/>
  <c r="F74" i="3"/>
  <c r="E72" i="3"/>
  <c r="F51" i="3"/>
  <c r="F49" i="3"/>
  <c r="E47" i="3"/>
  <c r="J21" i="3"/>
  <c r="E21" i="3"/>
  <c r="J76" i="3" s="1"/>
  <c r="J20" i="3"/>
  <c r="J18" i="3"/>
  <c r="E18" i="3"/>
  <c r="F77" i="3" s="1"/>
  <c r="J17" i="3"/>
  <c r="J12" i="3"/>
  <c r="J74" i="3" s="1"/>
  <c r="E7" i="3"/>
  <c r="E70" i="3" s="1"/>
  <c r="AY52" i="1"/>
  <c r="AX52" i="1"/>
  <c r="BI857" i="2"/>
  <c r="BH857" i="2"/>
  <c r="BG857" i="2"/>
  <c r="BF857" i="2"/>
  <c r="T857" i="2"/>
  <c r="R857" i="2"/>
  <c r="P857" i="2"/>
  <c r="BK857" i="2"/>
  <c r="J857" i="2"/>
  <c r="BE857" i="2" s="1"/>
  <c r="BI856" i="2"/>
  <c r="BH856" i="2"/>
  <c r="BG856" i="2"/>
  <c r="BF856" i="2"/>
  <c r="T856" i="2"/>
  <c r="T855" i="2"/>
  <c r="R856" i="2"/>
  <c r="R855" i="2" s="1"/>
  <c r="P856" i="2"/>
  <c r="P855" i="2"/>
  <c r="BK856" i="2"/>
  <c r="BK855" i="2" s="1"/>
  <c r="J855" i="2" s="1"/>
  <c r="J65" i="2" s="1"/>
  <c r="J856" i="2"/>
  <c r="BE856" i="2" s="1"/>
  <c r="BI854" i="2"/>
  <c r="BH854" i="2"/>
  <c r="BG854" i="2"/>
  <c r="BF854" i="2"/>
  <c r="T854" i="2"/>
  <c r="R854" i="2"/>
  <c r="P854" i="2"/>
  <c r="BK854" i="2"/>
  <c r="J854" i="2"/>
  <c r="BE854" i="2"/>
  <c r="BI831" i="2"/>
  <c r="BH831" i="2"/>
  <c r="BG831" i="2"/>
  <c r="BF831" i="2"/>
  <c r="T831" i="2"/>
  <c r="R831" i="2"/>
  <c r="P831" i="2"/>
  <c r="BK831" i="2"/>
  <c r="J831" i="2"/>
  <c r="BE831" i="2" s="1"/>
  <c r="BI829" i="2"/>
  <c r="BH829" i="2"/>
  <c r="BG829" i="2"/>
  <c r="BF829" i="2"/>
  <c r="T829" i="2"/>
  <c r="T828" i="2"/>
  <c r="R829" i="2"/>
  <c r="R828" i="2" s="1"/>
  <c r="P829" i="2"/>
  <c r="P828" i="2"/>
  <c r="BK829" i="2"/>
  <c r="BK828" i="2" s="1"/>
  <c r="J828" i="2" s="1"/>
  <c r="J64" i="2" s="1"/>
  <c r="J829" i="2"/>
  <c r="BE829" i="2" s="1"/>
  <c r="BI785" i="2"/>
  <c r="BH785" i="2"/>
  <c r="BG785" i="2"/>
  <c r="BF785" i="2"/>
  <c r="T785" i="2"/>
  <c r="R785" i="2"/>
  <c r="P785" i="2"/>
  <c r="BK785" i="2"/>
  <c r="J785" i="2"/>
  <c r="BE785" i="2"/>
  <c r="BI783" i="2"/>
  <c r="BH783" i="2"/>
  <c r="BG783" i="2"/>
  <c r="BF783" i="2"/>
  <c r="T783" i="2"/>
  <c r="R783" i="2"/>
  <c r="P783" i="2"/>
  <c r="BK783" i="2"/>
  <c r="J783" i="2"/>
  <c r="BE783" i="2" s="1"/>
  <c r="BI781" i="2"/>
  <c r="BH781" i="2"/>
  <c r="BG781" i="2"/>
  <c r="BF781" i="2"/>
  <c r="T781" i="2"/>
  <c r="R781" i="2"/>
  <c r="P781" i="2"/>
  <c r="BK781" i="2"/>
  <c r="J781" i="2"/>
  <c r="BE781" i="2"/>
  <c r="BI779" i="2"/>
  <c r="BH779" i="2"/>
  <c r="BG779" i="2"/>
  <c r="BF779" i="2"/>
  <c r="T779" i="2"/>
  <c r="R779" i="2"/>
  <c r="P779" i="2"/>
  <c r="BK779" i="2"/>
  <c r="J779" i="2"/>
  <c r="BE779" i="2" s="1"/>
  <c r="BI775" i="2"/>
  <c r="BH775" i="2"/>
  <c r="BG775" i="2"/>
  <c r="BF775" i="2"/>
  <c r="T775" i="2"/>
  <c r="R775" i="2"/>
  <c r="P775" i="2"/>
  <c r="BK775" i="2"/>
  <c r="J775" i="2"/>
  <c r="BE775" i="2"/>
  <c r="BI732" i="2"/>
  <c r="BH732" i="2"/>
  <c r="BG732" i="2"/>
  <c r="BF732" i="2"/>
  <c r="T732" i="2"/>
  <c r="R732" i="2"/>
  <c r="P732" i="2"/>
  <c r="BK732" i="2"/>
  <c r="J732" i="2"/>
  <c r="BE732" i="2" s="1"/>
  <c r="BI730" i="2"/>
  <c r="BH730" i="2"/>
  <c r="BG730" i="2"/>
  <c r="BF730" i="2"/>
  <c r="T730" i="2"/>
  <c r="R730" i="2"/>
  <c r="P730" i="2"/>
  <c r="BK730" i="2"/>
  <c r="J730" i="2"/>
  <c r="BE730" i="2"/>
  <c r="BI687" i="2"/>
  <c r="BH687" i="2"/>
  <c r="BG687" i="2"/>
  <c r="BF687" i="2"/>
  <c r="T687" i="2"/>
  <c r="R687" i="2"/>
  <c r="P687" i="2"/>
  <c r="BK687" i="2"/>
  <c r="J687" i="2"/>
  <c r="BE687" i="2" s="1"/>
  <c r="BI685" i="2"/>
  <c r="BH685" i="2"/>
  <c r="BG685" i="2"/>
  <c r="BF685" i="2"/>
  <c r="T685" i="2"/>
  <c r="R685" i="2"/>
  <c r="P685" i="2"/>
  <c r="BK685" i="2"/>
  <c r="J685" i="2"/>
  <c r="BE685" i="2"/>
  <c r="BI679" i="2"/>
  <c r="BH679" i="2"/>
  <c r="BG679" i="2"/>
  <c r="BF679" i="2"/>
  <c r="T679" i="2"/>
  <c r="T678" i="2" s="1"/>
  <c r="R679" i="2"/>
  <c r="R678" i="2"/>
  <c r="P679" i="2"/>
  <c r="P678" i="2" s="1"/>
  <c r="BK679" i="2"/>
  <c r="BK678" i="2"/>
  <c r="J678" i="2" s="1"/>
  <c r="J63" i="2" s="1"/>
  <c r="J679" i="2"/>
  <c r="BE679" i="2"/>
  <c r="BI677" i="2"/>
  <c r="BH677" i="2"/>
  <c r="BG677" i="2"/>
  <c r="BF677" i="2"/>
  <c r="T677" i="2"/>
  <c r="T676" i="2" s="1"/>
  <c r="R677" i="2"/>
  <c r="R676" i="2"/>
  <c r="P677" i="2"/>
  <c r="P676" i="2" s="1"/>
  <c r="BK677" i="2"/>
  <c r="BK676" i="2"/>
  <c r="J676" i="2" s="1"/>
  <c r="J62" i="2" s="1"/>
  <c r="J677" i="2"/>
  <c r="BE677" i="2"/>
  <c r="BI675" i="2"/>
  <c r="BH675" i="2"/>
  <c r="BG675" i="2"/>
  <c r="BF675" i="2"/>
  <c r="T675" i="2"/>
  <c r="R675" i="2"/>
  <c r="P675" i="2"/>
  <c r="BK675" i="2"/>
  <c r="J675" i="2"/>
  <c r="BE675" i="2"/>
  <c r="BI673" i="2"/>
  <c r="BH673" i="2"/>
  <c r="BG673" i="2"/>
  <c r="BF673" i="2"/>
  <c r="T673" i="2"/>
  <c r="R673" i="2"/>
  <c r="R668" i="2" s="1"/>
  <c r="P673" i="2"/>
  <c r="BK673" i="2"/>
  <c r="J673" i="2"/>
  <c r="BE673" i="2"/>
  <c r="BI671" i="2"/>
  <c r="BH671" i="2"/>
  <c r="BG671" i="2"/>
  <c r="BF671" i="2"/>
  <c r="T671" i="2"/>
  <c r="R671" i="2"/>
  <c r="P671" i="2"/>
  <c r="BK671" i="2"/>
  <c r="BK668" i="2" s="1"/>
  <c r="J668" i="2" s="1"/>
  <c r="J61" i="2" s="1"/>
  <c r="J671" i="2"/>
  <c r="BE671" i="2"/>
  <c r="BI669" i="2"/>
  <c r="BH669" i="2"/>
  <c r="BG669" i="2"/>
  <c r="BF669" i="2"/>
  <c r="T669" i="2"/>
  <c r="T668" i="2"/>
  <c r="R669" i="2"/>
  <c r="P669" i="2"/>
  <c r="P668" i="2"/>
  <c r="BK669" i="2"/>
  <c r="J669" i="2"/>
  <c r="BE669" i="2" s="1"/>
  <c r="BI667" i="2"/>
  <c r="BH667" i="2"/>
  <c r="BG667" i="2"/>
  <c r="BF667" i="2"/>
  <c r="T667" i="2"/>
  <c r="R667" i="2"/>
  <c r="P667" i="2"/>
  <c r="BK667" i="2"/>
  <c r="J667" i="2"/>
  <c r="BE667" i="2"/>
  <c r="BI666" i="2"/>
  <c r="BH666" i="2"/>
  <c r="BG666" i="2"/>
  <c r="BF666" i="2"/>
  <c r="T666" i="2"/>
  <c r="R666" i="2"/>
  <c r="P666" i="2"/>
  <c r="BK666" i="2"/>
  <c r="J666" i="2"/>
  <c r="BE666" i="2"/>
  <c r="BI665" i="2"/>
  <c r="BH665" i="2"/>
  <c r="BG665" i="2"/>
  <c r="BF665" i="2"/>
  <c r="T665" i="2"/>
  <c r="R665" i="2"/>
  <c r="P665" i="2"/>
  <c r="BK665" i="2"/>
  <c r="J665" i="2"/>
  <c r="BE665" i="2"/>
  <c r="BI664" i="2"/>
  <c r="BH664" i="2"/>
  <c r="BG664" i="2"/>
  <c r="BF664" i="2"/>
  <c r="T664" i="2"/>
  <c r="R664" i="2"/>
  <c r="P664" i="2"/>
  <c r="BK664" i="2"/>
  <c r="J664" i="2"/>
  <c r="BE664" i="2"/>
  <c r="BI663" i="2"/>
  <c r="BH663" i="2"/>
  <c r="BG663" i="2"/>
  <c r="BF663" i="2"/>
  <c r="T663" i="2"/>
  <c r="R663" i="2"/>
  <c r="P663" i="2"/>
  <c r="BK663" i="2"/>
  <c r="J663" i="2"/>
  <c r="BE663" i="2"/>
  <c r="BI662" i="2"/>
  <c r="BH662" i="2"/>
  <c r="BG662" i="2"/>
  <c r="BF662" i="2"/>
  <c r="T662" i="2"/>
  <c r="R662" i="2"/>
  <c r="P662" i="2"/>
  <c r="BK662" i="2"/>
  <c r="J662" i="2"/>
  <c r="BE662" i="2"/>
  <c r="BI661" i="2"/>
  <c r="BH661" i="2"/>
  <c r="BG661" i="2"/>
  <c r="BF661" i="2"/>
  <c r="T661" i="2"/>
  <c r="R661" i="2"/>
  <c r="P661" i="2"/>
  <c r="BK661" i="2"/>
  <c r="J661" i="2"/>
  <c r="BE661" i="2"/>
  <c r="BI660" i="2"/>
  <c r="BH660" i="2"/>
  <c r="BG660" i="2"/>
  <c r="BF660" i="2"/>
  <c r="T660" i="2"/>
  <c r="R660" i="2"/>
  <c r="P660" i="2"/>
  <c r="BK660" i="2"/>
  <c r="J660" i="2"/>
  <c r="BE660" i="2"/>
  <c r="BI659" i="2"/>
  <c r="BH659" i="2"/>
  <c r="BG659" i="2"/>
  <c r="BF659" i="2"/>
  <c r="T659" i="2"/>
  <c r="R659" i="2"/>
  <c r="P659" i="2"/>
  <c r="BK659" i="2"/>
  <c r="J659" i="2"/>
  <c r="BE659" i="2"/>
  <c r="BI658" i="2"/>
  <c r="BH658" i="2"/>
  <c r="BG658" i="2"/>
  <c r="BF658" i="2"/>
  <c r="T658" i="2"/>
  <c r="R658" i="2"/>
  <c r="P658" i="2"/>
  <c r="BK658" i="2"/>
  <c r="J658" i="2"/>
  <c r="BE658" i="2"/>
  <c r="BI657" i="2"/>
  <c r="BH657" i="2"/>
  <c r="BG657" i="2"/>
  <c r="BF657" i="2"/>
  <c r="T657" i="2"/>
  <c r="R657" i="2"/>
  <c r="P657" i="2"/>
  <c r="BK657" i="2"/>
  <c r="J657" i="2"/>
  <c r="BE657" i="2"/>
  <c r="BI656" i="2"/>
  <c r="BH656" i="2"/>
  <c r="BG656" i="2"/>
  <c r="BF656" i="2"/>
  <c r="T656" i="2"/>
  <c r="R656" i="2"/>
  <c r="P656" i="2"/>
  <c r="BK656" i="2"/>
  <c r="J656" i="2"/>
  <c r="BE656" i="2"/>
  <c r="BI655" i="2"/>
  <c r="BH655" i="2"/>
  <c r="BG655" i="2"/>
  <c r="BF655" i="2"/>
  <c r="T655" i="2"/>
  <c r="R655" i="2"/>
  <c r="P655" i="2"/>
  <c r="BK655" i="2"/>
  <c r="J655" i="2"/>
  <c r="BE655" i="2"/>
  <c r="BI654" i="2"/>
  <c r="BH654" i="2"/>
  <c r="BG654" i="2"/>
  <c r="BF654" i="2"/>
  <c r="T654" i="2"/>
  <c r="R654" i="2"/>
  <c r="P654" i="2"/>
  <c r="BK654" i="2"/>
  <c r="J654" i="2"/>
  <c r="BE654" i="2"/>
  <c r="BI653" i="2"/>
  <c r="BH653" i="2"/>
  <c r="BG653" i="2"/>
  <c r="BF653" i="2"/>
  <c r="T653" i="2"/>
  <c r="R653" i="2"/>
  <c r="P653" i="2"/>
  <c r="BK653" i="2"/>
  <c r="J653" i="2"/>
  <c r="BE653" i="2"/>
  <c r="BI652" i="2"/>
  <c r="BH652" i="2"/>
  <c r="BG652" i="2"/>
  <c r="BF652" i="2"/>
  <c r="T652" i="2"/>
  <c r="R652" i="2"/>
  <c r="P652" i="2"/>
  <c r="BK652" i="2"/>
  <c r="J652" i="2"/>
  <c r="BE652" i="2"/>
  <c r="BI651" i="2"/>
  <c r="BH651" i="2"/>
  <c r="BG651" i="2"/>
  <c r="BF651" i="2"/>
  <c r="T651" i="2"/>
  <c r="R651" i="2"/>
  <c r="P651" i="2"/>
  <c r="BK651" i="2"/>
  <c r="J651" i="2"/>
  <c r="BE651" i="2"/>
  <c r="BI650" i="2"/>
  <c r="BH650" i="2"/>
  <c r="BG650" i="2"/>
  <c r="BF650" i="2"/>
  <c r="T650" i="2"/>
  <c r="R650" i="2"/>
  <c r="P650" i="2"/>
  <c r="BK650" i="2"/>
  <c r="J650" i="2"/>
  <c r="BE650" i="2"/>
  <c r="BI649" i="2"/>
  <c r="BH649" i="2"/>
  <c r="BG649" i="2"/>
  <c r="BF649" i="2"/>
  <c r="T649" i="2"/>
  <c r="R649" i="2"/>
  <c r="P649" i="2"/>
  <c r="BK649" i="2"/>
  <c r="J649" i="2"/>
  <c r="BE649" i="2"/>
  <c r="BI648" i="2"/>
  <c r="BH648" i="2"/>
  <c r="BG648" i="2"/>
  <c r="BF648" i="2"/>
  <c r="T648" i="2"/>
  <c r="R648" i="2"/>
  <c r="P648" i="2"/>
  <c r="BK648" i="2"/>
  <c r="J648" i="2"/>
  <c r="BE648" i="2"/>
  <c r="BI647" i="2"/>
  <c r="BH647" i="2"/>
  <c r="BG647" i="2"/>
  <c r="BF647" i="2"/>
  <c r="T647" i="2"/>
  <c r="R647" i="2"/>
  <c r="P647" i="2"/>
  <c r="BK647" i="2"/>
  <c r="J647" i="2"/>
  <c r="BE647" i="2"/>
  <c r="BI646" i="2"/>
  <c r="BH646" i="2"/>
  <c r="BG646" i="2"/>
  <c r="BF646" i="2"/>
  <c r="T646" i="2"/>
  <c r="R646" i="2"/>
  <c r="P646" i="2"/>
  <c r="BK646" i="2"/>
  <c r="J646" i="2"/>
  <c r="BE646" i="2"/>
  <c r="BI645" i="2"/>
  <c r="BH645" i="2"/>
  <c r="BG645" i="2"/>
  <c r="BF645" i="2"/>
  <c r="T645" i="2"/>
  <c r="R645" i="2"/>
  <c r="P645" i="2"/>
  <c r="BK645" i="2"/>
  <c r="J645" i="2"/>
  <c r="BE645" i="2"/>
  <c r="BI644" i="2"/>
  <c r="BH644" i="2"/>
  <c r="BG644" i="2"/>
  <c r="BF644" i="2"/>
  <c r="T644" i="2"/>
  <c r="R644" i="2"/>
  <c r="P644" i="2"/>
  <c r="BK644" i="2"/>
  <c r="J644" i="2"/>
  <c r="BE644" i="2"/>
  <c r="BI643" i="2"/>
  <c r="BH643" i="2"/>
  <c r="BG643" i="2"/>
  <c r="BF643" i="2"/>
  <c r="T643" i="2"/>
  <c r="R643" i="2"/>
  <c r="P643" i="2"/>
  <c r="BK643" i="2"/>
  <c r="J643" i="2"/>
  <c r="BE643" i="2"/>
  <c r="BI642" i="2"/>
  <c r="BH642" i="2"/>
  <c r="BG642" i="2"/>
  <c r="BF642" i="2"/>
  <c r="T642" i="2"/>
  <c r="R642" i="2"/>
  <c r="P642" i="2"/>
  <c r="BK642" i="2"/>
  <c r="J642" i="2"/>
  <c r="BE642" i="2"/>
  <c r="BI641" i="2"/>
  <c r="BH641" i="2"/>
  <c r="BG641" i="2"/>
  <c r="BF641" i="2"/>
  <c r="T641" i="2"/>
  <c r="R641" i="2"/>
  <c r="P641" i="2"/>
  <c r="BK641" i="2"/>
  <c r="J641" i="2"/>
  <c r="BE641" i="2"/>
  <c r="BI640" i="2"/>
  <c r="BH640" i="2"/>
  <c r="BG640" i="2"/>
  <c r="BF640" i="2"/>
  <c r="T640" i="2"/>
  <c r="R640" i="2"/>
  <c r="P640" i="2"/>
  <c r="BK640" i="2"/>
  <c r="J640" i="2"/>
  <c r="BE640" i="2"/>
  <c r="BI639" i="2"/>
  <c r="BH639" i="2"/>
  <c r="BG639" i="2"/>
  <c r="BF639" i="2"/>
  <c r="T639" i="2"/>
  <c r="R639" i="2"/>
  <c r="P639" i="2"/>
  <c r="BK639" i="2"/>
  <c r="J639" i="2"/>
  <c r="BE639" i="2"/>
  <c r="BI638" i="2"/>
  <c r="BH638" i="2"/>
  <c r="BG638" i="2"/>
  <c r="BF638" i="2"/>
  <c r="T638" i="2"/>
  <c r="R638" i="2"/>
  <c r="P638" i="2"/>
  <c r="BK638" i="2"/>
  <c r="J638" i="2"/>
  <c r="BE638" i="2"/>
  <c r="BI637" i="2"/>
  <c r="BH637" i="2"/>
  <c r="BG637" i="2"/>
  <c r="BF637" i="2"/>
  <c r="T637" i="2"/>
  <c r="R637" i="2"/>
  <c r="P637" i="2"/>
  <c r="BK637" i="2"/>
  <c r="J637" i="2"/>
  <c r="BE637" i="2"/>
  <c r="BI636" i="2"/>
  <c r="BH636" i="2"/>
  <c r="BG636" i="2"/>
  <c r="BF636" i="2"/>
  <c r="T636" i="2"/>
  <c r="R636" i="2"/>
  <c r="P636" i="2"/>
  <c r="BK636" i="2"/>
  <c r="J636" i="2"/>
  <c r="BE636" i="2"/>
  <c r="BI635" i="2"/>
  <c r="BH635" i="2"/>
  <c r="BG635" i="2"/>
  <c r="BF635" i="2"/>
  <c r="T635" i="2"/>
  <c r="R635" i="2"/>
  <c r="P635" i="2"/>
  <c r="BK635" i="2"/>
  <c r="J635" i="2"/>
  <c r="BE635" i="2"/>
  <c r="BI634" i="2"/>
  <c r="BH634" i="2"/>
  <c r="BG634" i="2"/>
  <c r="BF634" i="2"/>
  <c r="T634" i="2"/>
  <c r="R634" i="2"/>
  <c r="P634" i="2"/>
  <c r="BK634" i="2"/>
  <c r="J634" i="2"/>
  <c r="BE634" i="2"/>
  <c r="BI633" i="2"/>
  <c r="BH633" i="2"/>
  <c r="BG633" i="2"/>
  <c r="BF633" i="2"/>
  <c r="T633" i="2"/>
  <c r="R633" i="2"/>
  <c r="P633" i="2"/>
  <c r="BK633" i="2"/>
  <c r="J633" i="2"/>
  <c r="BE633" i="2"/>
  <c r="BI632" i="2"/>
  <c r="BH632" i="2"/>
  <c r="BG632" i="2"/>
  <c r="BF632" i="2"/>
  <c r="T632" i="2"/>
  <c r="R632" i="2"/>
  <c r="P632" i="2"/>
  <c r="BK632" i="2"/>
  <c r="J632" i="2"/>
  <c r="BE632" i="2"/>
  <c r="BI631" i="2"/>
  <c r="BH631" i="2"/>
  <c r="BG631" i="2"/>
  <c r="BF631" i="2"/>
  <c r="T631" i="2"/>
  <c r="R631" i="2"/>
  <c r="P631" i="2"/>
  <c r="BK631" i="2"/>
  <c r="J631" i="2"/>
  <c r="BE631" i="2"/>
  <c r="BI630" i="2"/>
  <c r="BH630" i="2"/>
  <c r="BG630" i="2"/>
  <c r="BF630" i="2"/>
  <c r="T630" i="2"/>
  <c r="R630" i="2"/>
  <c r="P630" i="2"/>
  <c r="BK630" i="2"/>
  <c r="J630" i="2"/>
  <c r="BE630" i="2"/>
  <c r="BI629" i="2"/>
  <c r="BH629" i="2"/>
  <c r="BG629" i="2"/>
  <c r="BF629" i="2"/>
  <c r="T629" i="2"/>
  <c r="R629" i="2"/>
  <c r="P629" i="2"/>
  <c r="BK629" i="2"/>
  <c r="J629" i="2"/>
  <c r="BE629" i="2"/>
  <c r="BI628" i="2"/>
  <c r="BH628" i="2"/>
  <c r="BG628" i="2"/>
  <c r="BF628" i="2"/>
  <c r="T628" i="2"/>
  <c r="R628" i="2"/>
  <c r="P628" i="2"/>
  <c r="BK628" i="2"/>
  <c r="J628" i="2"/>
  <c r="BE628" i="2"/>
  <c r="BI627" i="2"/>
  <c r="BH627" i="2"/>
  <c r="BG627" i="2"/>
  <c r="BF627" i="2"/>
  <c r="T627" i="2"/>
  <c r="R627" i="2"/>
  <c r="P627" i="2"/>
  <c r="BK627" i="2"/>
  <c r="J627" i="2"/>
  <c r="BE627" i="2"/>
  <c r="BI626" i="2"/>
  <c r="BH626" i="2"/>
  <c r="BG626" i="2"/>
  <c r="BF626" i="2"/>
  <c r="T626" i="2"/>
  <c r="R626" i="2"/>
  <c r="P626" i="2"/>
  <c r="BK626" i="2"/>
  <c r="J626" i="2"/>
  <c r="BE626" i="2"/>
  <c r="BI625" i="2"/>
  <c r="BH625" i="2"/>
  <c r="BG625" i="2"/>
  <c r="BF625" i="2"/>
  <c r="T625" i="2"/>
  <c r="R625" i="2"/>
  <c r="P625" i="2"/>
  <c r="BK625" i="2"/>
  <c r="J625" i="2"/>
  <c r="BE625" i="2"/>
  <c r="BI624" i="2"/>
  <c r="BH624" i="2"/>
  <c r="BG624" i="2"/>
  <c r="BF624" i="2"/>
  <c r="T624" i="2"/>
  <c r="R624" i="2"/>
  <c r="P624" i="2"/>
  <c r="BK624" i="2"/>
  <c r="J624" i="2"/>
  <c r="BE624" i="2"/>
  <c r="BI623" i="2"/>
  <c r="BH623" i="2"/>
  <c r="BG623" i="2"/>
  <c r="BF623" i="2"/>
  <c r="T623" i="2"/>
  <c r="R623" i="2"/>
  <c r="P623" i="2"/>
  <c r="BK623" i="2"/>
  <c r="J623" i="2"/>
  <c r="BE623" i="2"/>
  <c r="BI581" i="2"/>
  <c r="BH581" i="2"/>
  <c r="BG581" i="2"/>
  <c r="BF581" i="2"/>
  <c r="T581" i="2"/>
  <c r="R581" i="2"/>
  <c r="P581" i="2"/>
  <c r="BK581" i="2"/>
  <c r="J581" i="2"/>
  <c r="BE581" i="2"/>
  <c r="BI579" i="2"/>
  <c r="BH579" i="2"/>
  <c r="BG579" i="2"/>
  <c r="BF579" i="2"/>
  <c r="T579" i="2"/>
  <c r="R579" i="2"/>
  <c r="R549" i="2" s="1"/>
  <c r="P579" i="2"/>
  <c r="BK579" i="2"/>
  <c r="J579" i="2"/>
  <c r="BE579" i="2"/>
  <c r="BI556" i="2"/>
  <c r="BH556" i="2"/>
  <c r="BG556" i="2"/>
  <c r="BF556" i="2"/>
  <c r="T556" i="2"/>
  <c r="R556" i="2"/>
  <c r="P556" i="2"/>
  <c r="BK556" i="2"/>
  <c r="BK549" i="2" s="1"/>
  <c r="J549" i="2" s="1"/>
  <c r="J60" i="2" s="1"/>
  <c r="J556" i="2"/>
  <c r="BE556" i="2"/>
  <c r="BI550" i="2"/>
  <c r="BH550" i="2"/>
  <c r="BG550" i="2"/>
  <c r="BF550" i="2"/>
  <c r="T550" i="2"/>
  <c r="T549" i="2"/>
  <c r="R550" i="2"/>
  <c r="P550" i="2"/>
  <c r="P549" i="2"/>
  <c r="BK550" i="2"/>
  <c r="J550" i="2"/>
  <c r="BE550" i="2" s="1"/>
  <c r="BI548" i="2"/>
  <c r="BH548" i="2"/>
  <c r="BG548" i="2"/>
  <c r="BF548" i="2"/>
  <c r="T548" i="2"/>
  <c r="R548" i="2"/>
  <c r="P548" i="2"/>
  <c r="BK548" i="2"/>
  <c r="J548" i="2"/>
  <c r="BE548" i="2"/>
  <c r="BI547" i="2"/>
  <c r="BH547" i="2"/>
  <c r="BG547" i="2"/>
  <c r="BF547" i="2"/>
  <c r="T547" i="2"/>
  <c r="R547" i="2"/>
  <c r="P547" i="2"/>
  <c r="BK547" i="2"/>
  <c r="J547" i="2"/>
  <c r="BE547" i="2"/>
  <c r="BI546" i="2"/>
  <c r="BH546" i="2"/>
  <c r="BG546" i="2"/>
  <c r="BF546" i="2"/>
  <c r="T546" i="2"/>
  <c r="R546" i="2"/>
  <c r="P546" i="2"/>
  <c r="BK546" i="2"/>
  <c r="J546" i="2"/>
  <c r="BE546" i="2"/>
  <c r="BI545" i="2"/>
  <c r="BH545" i="2"/>
  <c r="BG545" i="2"/>
  <c r="BF545" i="2"/>
  <c r="T545" i="2"/>
  <c r="R545" i="2"/>
  <c r="P545" i="2"/>
  <c r="BK545" i="2"/>
  <c r="J545" i="2"/>
  <c r="BE545" i="2"/>
  <c r="BI540" i="2"/>
  <c r="BH540" i="2"/>
  <c r="BG540" i="2"/>
  <c r="BF540" i="2"/>
  <c r="T540" i="2"/>
  <c r="T539" i="2"/>
  <c r="R540" i="2"/>
  <c r="R539" i="2" s="1"/>
  <c r="R538" i="2" s="1"/>
  <c r="P540" i="2"/>
  <c r="P539" i="2"/>
  <c r="P538" i="2" s="1"/>
  <c r="BK540" i="2"/>
  <c r="BK539" i="2" s="1"/>
  <c r="J540" i="2"/>
  <c r="BE540" i="2"/>
  <c r="BI537" i="2"/>
  <c r="BH537" i="2"/>
  <c r="BG537" i="2"/>
  <c r="BF537" i="2"/>
  <c r="T537" i="2"/>
  <c r="T536" i="2"/>
  <c r="R537" i="2"/>
  <c r="R536" i="2"/>
  <c r="P537" i="2"/>
  <c r="P536" i="2"/>
  <c r="BK537" i="2"/>
  <c r="BK536" i="2"/>
  <c r="J536" i="2" s="1"/>
  <c r="J57" i="2" s="1"/>
  <c r="J537" i="2"/>
  <c r="BE537" i="2" s="1"/>
  <c r="BI535" i="2"/>
  <c r="BH535" i="2"/>
  <c r="BG535" i="2"/>
  <c r="BF535" i="2"/>
  <c r="T535" i="2"/>
  <c r="R535" i="2"/>
  <c r="P535" i="2"/>
  <c r="BK535" i="2"/>
  <c r="J535" i="2"/>
  <c r="BE535" i="2"/>
  <c r="BI533" i="2"/>
  <c r="BH533" i="2"/>
  <c r="BG533" i="2"/>
  <c r="BF533" i="2"/>
  <c r="T533" i="2"/>
  <c r="R533" i="2"/>
  <c r="R530" i="2" s="1"/>
  <c r="P533" i="2"/>
  <c r="BK533" i="2"/>
  <c r="J533" i="2"/>
  <c r="BE533" i="2"/>
  <c r="BI532" i="2"/>
  <c r="BH532" i="2"/>
  <c r="BG532" i="2"/>
  <c r="BF532" i="2"/>
  <c r="T532" i="2"/>
  <c r="R532" i="2"/>
  <c r="P532" i="2"/>
  <c r="BK532" i="2"/>
  <c r="BK530" i="2" s="1"/>
  <c r="J530" i="2" s="1"/>
  <c r="J56" i="2" s="1"/>
  <c r="J532" i="2"/>
  <c r="BE532" i="2"/>
  <c r="BI531" i="2"/>
  <c r="BH531" i="2"/>
  <c r="BG531" i="2"/>
  <c r="BF531" i="2"/>
  <c r="T531" i="2"/>
  <c r="T530" i="2"/>
  <c r="R531" i="2"/>
  <c r="P531" i="2"/>
  <c r="P530" i="2"/>
  <c r="BK531" i="2"/>
  <c r="J531" i="2"/>
  <c r="BE531" i="2" s="1"/>
  <c r="BI526" i="2"/>
  <c r="BH526" i="2"/>
  <c r="BG526" i="2"/>
  <c r="BF526" i="2"/>
  <c r="T526" i="2"/>
  <c r="R526" i="2"/>
  <c r="P526" i="2"/>
  <c r="BK526" i="2"/>
  <c r="J526" i="2"/>
  <c r="BE526" i="2"/>
  <c r="BI524" i="2"/>
  <c r="BH524" i="2"/>
  <c r="BG524" i="2"/>
  <c r="BF524" i="2"/>
  <c r="T524" i="2"/>
  <c r="R524" i="2"/>
  <c r="P524" i="2"/>
  <c r="BK524" i="2"/>
  <c r="J524" i="2"/>
  <c r="BE524" i="2"/>
  <c r="BI520" i="2"/>
  <c r="BH520" i="2"/>
  <c r="BG520" i="2"/>
  <c r="BF520" i="2"/>
  <c r="T520" i="2"/>
  <c r="R520" i="2"/>
  <c r="P520" i="2"/>
  <c r="BK520" i="2"/>
  <c r="J520" i="2"/>
  <c r="BE520" i="2"/>
  <c r="BI518" i="2"/>
  <c r="BH518" i="2"/>
  <c r="BG518" i="2"/>
  <c r="BF518" i="2"/>
  <c r="T518" i="2"/>
  <c r="R518" i="2"/>
  <c r="P518" i="2"/>
  <c r="BK518" i="2"/>
  <c r="J518" i="2"/>
  <c r="BE518" i="2"/>
  <c r="BI514" i="2"/>
  <c r="BH514" i="2"/>
  <c r="BG514" i="2"/>
  <c r="BF514" i="2"/>
  <c r="T514" i="2"/>
  <c r="R514" i="2"/>
  <c r="P514" i="2"/>
  <c r="BK514" i="2"/>
  <c r="J514" i="2"/>
  <c r="BE514" i="2"/>
  <c r="BI510" i="2"/>
  <c r="BH510" i="2"/>
  <c r="BG510" i="2"/>
  <c r="BF510" i="2"/>
  <c r="T510" i="2"/>
  <c r="R510" i="2"/>
  <c r="P510" i="2"/>
  <c r="BK510" i="2"/>
  <c r="J510" i="2"/>
  <c r="BE510" i="2"/>
  <c r="BI503" i="2"/>
  <c r="BH503" i="2"/>
  <c r="BG503" i="2"/>
  <c r="BF503" i="2"/>
  <c r="T503" i="2"/>
  <c r="R503" i="2"/>
  <c r="P503" i="2"/>
  <c r="BK503" i="2"/>
  <c r="J503" i="2"/>
  <c r="BE503" i="2"/>
  <c r="BI488" i="2"/>
  <c r="BH488" i="2"/>
  <c r="BG488" i="2"/>
  <c r="BF488" i="2"/>
  <c r="T488" i="2"/>
  <c r="R488" i="2"/>
  <c r="P488" i="2"/>
  <c r="BK488" i="2"/>
  <c r="J488" i="2"/>
  <c r="BE488" i="2"/>
  <c r="BI472" i="2"/>
  <c r="BH472" i="2"/>
  <c r="BG472" i="2"/>
  <c r="BF472" i="2"/>
  <c r="T472" i="2"/>
  <c r="R472" i="2"/>
  <c r="P472" i="2"/>
  <c r="BK472" i="2"/>
  <c r="J472" i="2"/>
  <c r="BE472" i="2"/>
  <c r="BI464" i="2"/>
  <c r="BH464" i="2"/>
  <c r="BG464" i="2"/>
  <c r="BF464" i="2"/>
  <c r="T464" i="2"/>
  <c r="R464" i="2"/>
  <c r="P464" i="2"/>
  <c r="BK464" i="2"/>
  <c r="J464" i="2"/>
  <c r="BE464" i="2"/>
  <c r="BI462" i="2"/>
  <c r="BH462" i="2"/>
  <c r="BG462" i="2"/>
  <c r="BF462" i="2"/>
  <c r="T462" i="2"/>
  <c r="R462" i="2"/>
  <c r="P462" i="2"/>
  <c r="BK462" i="2"/>
  <c r="J462" i="2"/>
  <c r="BE462" i="2"/>
  <c r="BI442" i="2"/>
  <c r="BH442" i="2"/>
  <c r="BG442" i="2"/>
  <c r="BF442" i="2"/>
  <c r="T442" i="2"/>
  <c r="R442" i="2"/>
  <c r="P442" i="2"/>
  <c r="BK442" i="2"/>
  <c r="J442" i="2"/>
  <c r="BE442" i="2"/>
  <c r="BI418" i="2"/>
  <c r="BH418" i="2"/>
  <c r="BG418" i="2"/>
  <c r="BF418" i="2"/>
  <c r="T418" i="2"/>
  <c r="R418" i="2"/>
  <c r="P418" i="2"/>
  <c r="BK418" i="2"/>
  <c r="J418" i="2"/>
  <c r="BE418" i="2"/>
  <c r="BI416" i="2"/>
  <c r="BH416" i="2"/>
  <c r="BG416" i="2"/>
  <c r="BF416" i="2"/>
  <c r="T416" i="2"/>
  <c r="R416" i="2"/>
  <c r="P416" i="2"/>
  <c r="BK416" i="2"/>
  <c r="J416" i="2"/>
  <c r="BE416" i="2"/>
  <c r="BI414" i="2"/>
  <c r="BH414" i="2"/>
  <c r="BG414" i="2"/>
  <c r="BF414" i="2"/>
  <c r="T414" i="2"/>
  <c r="R414" i="2"/>
  <c r="P414" i="2"/>
  <c r="BK414" i="2"/>
  <c r="J414" i="2"/>
  <c r="BE414" i="2"/>
  <c r="BI412" i="2"/>
  <c r="BH412" i="2"/>
  <c r="BG412" i="2"/>
  <c r="BF412" i="2"/>
  <c r="T412" i="2"/>
  <c r="R412" i="2"/>
  <c r="P412" i="2"/>
  <c r="BK412" i="2"/>
  <c r="J412" i="2"/>
  <c r="BE412" i="2"/>
  <c r="BI410" i="2"/>
  <c r="BH410" i="2"/>
  <c r="BG410" i="2"/>
  <c r="BF410" i="2"/>
  <c r="T410" i="2"/>
  <c r="R410" i="2"/>
  <c r="P410" i="2"/>
  <c r="BK410" i="2"/>
  <c r="J410" i="2"/>
  <c r="BE410" i="2"/>
  <c r="BI404" i="2"/>
  <c r="BH404" i="2"/>
  <c r="BG404" i="2"/>
  <c r="BF404" i="2"/>
  <c r="T404" i="2"/>
  <c r="R404" i="2"/>
  <c r="P404" i="2"/>
  <c r="BK404" i="2"/>
  <c r="J404" i="2"/>
  <c r="BE404" i="2"/>
  <c r="BI400" i="2"/>
  <c r="BH400" i="2"/>
  <c r="BG400" i="2"/>
  <c r="BF400" i="2"/>
  <c r="T400" i="2"/>
  <c r="R400" i="2"/>
  <c r="P400" i="2"/>
  <c r="BK400" i="2"/>
  <c r="J400" i="2"/>
  <c r="BE400" i="2"/>
  <c r="BI395" i="2"/>
  <c r="BH395" i="2"/>
  <c r="BG395" i="2"/>
  <c r="BF395" i="2"/>
  <c r="T395" i="2"/>
  <c r="R395" i="2"/>
  <c r="P395" i="2"/>
  <c r="BK395" i="2"/>
  <c r="J395" i="2"/>
  <c r="BE395" i="2"/>
  <c r="BI389" i="2"/>
  <c r="BH389" i="2"/>
  <c r="BG389" i="2"/>
  <c r="BF389" i="2"/>
  <c r="T389" i="2"/>
  <c r="R389" i="2"/>
  <c r="P389" i="2"/>
  <c r="BK389" i="2"/>
  <c r="J389" i="2"/>
  <c r="BE389" i="2"/>
  <c r="BI362" i="2"/>
  <c r="BH362" i="2"/>
  <c r="BG362" i="2"/>
  <c r="BF362" i="2"/>
  <c r="T362" i="2"/>
  <c r="R362" i="2"/>
  <c r="P362" i="2"/>
  <c r="BK362" i="2"/>
  <c r="J362" i="2"/>
  <c r="BE362" i="2"/>
  <c r="BI355" i="2"/>
  <c r="BH355" i="2"/>
  <c r="BG355" i="2"/>
  <c r="BF355" i="2"/>
  <c r="T355" i="2"/>
  <c r="R355" i="2"/>
  <c r="R348" i="2" s="1"/>
  <c r="P355" i="2"/>
  <c r="BK355" i="2"/>
  <c r="J355" i="2"/>
  <c r="BE355" i="2"/>
  <c r="BI352" i="2"/>
  <c r="BH352" i="2"/>
  <c r="BG352" i="2"/>
  <c r="BF352" i="2"/>
  <c r="T352" i="2"/>
  <c r="R352" i="2"/>
  <c r="P352" i="2"/>
  <c r="BK352" i="2"/>
  <c r="BK348" i="2" s="1"/>
  <c r="J348" i="2" s="1"/>
  <c r="J55" i="2" s="1"/>
  <c r="J352" i="2"/>
  <c r="BE352" i="2"/>
  <c r="BI349" i="2"/>
  <c r="BH349" i="2"/>
  <c r="BG349" i="2"/>
  <c r="BF349" i="2"/>
  <c r="T349" i="2"/>
  <c r="T348" i="2"/>
  <c r="R349" i="2"/>
  <c r="P349" i="2"/>
  <c r="P348" i="2"/>
  <c r="BK349" i="2"/>
  <c r="J349" i="2"/>
  <c r="BE349" i="2" s="1"/>
  <c r="BI344" i="2"/>
  <c r="BH344" i="2"/>
  <c r="BG344" i="2"/>
  <c r="BF344" i="2"/>
  <c r="T344" i="2"/>
  <c r="R344" i="2"/>
  <c r="P344" i="2"/>
  <c r="BK344" i="2"/>
  <c r="J344" i="2"/>
  <c r="BE344" i="2"/>
  <c r="BI342" i="2"/>
  <c r="BH342" i="2"/>
  <c r="BG342" i="2"/>
  <c r="BF342" i="2"/>
  <c r="T342" i="2"/>
  <c r="R342" i="2"/>
  <c r="P342" i="2"/>
  <c r="BK342" i="2"/>
  <c r="J342" i="2"/>
  <c r="BE342" i="2"/>
  <c r="BI311" i="2"/>
  <c r="BH311" i="2"/>
  <c r="BG311" i="2"/>
  <c r="BF311" i="2"/>
  <c r="T311" i="2"/>
  <c r="R311" i="2"/>
  <c r="P311" i="2"/>
  <c r="BK311" i="2"/>
  <c r="J311" i="2"/>
  <c r="BE311" i="2"/>
  <c r="BI296" i="2"/>
  <c r="BH296" i="2"/>
  <c r="BG296" i="2"/>
  <c r="BF296" i="2"/>
  <c r="T296" i="2"/>
  <c r="R296" i="2"/>
  <c r="P296" i="2"/>
  <c r="BK296" i="2"/>
  <c r="J296" i="2"/>
  <c r="BE296" i="2"/>
  <c r="BI280" i="2"/>
  <c r="BH280" i="2"/>
  <c r="BG280" i="2"/>
  <c r="BF280" i="2"/>
  <c r="T280" i="2"/>
  <c r="R280" i="2"/>
  <c r="P280" i="2"/>
  <c r="BK280" i="2"/>
  <c r="J280" i="2"/>
  <c r="BE280" i="2"/>
  <c r="BI271" i="2"/>
  <c r="BH271" i="2"/>
  <c r="BG271" i="2"/>
  <c r="BF271" i="2"/>
  <c r="T271" i="2"/>
  <c r="R271" i="2"/>
  <c r="P271" i="2"/>
  <c r="BK271" i="2"/>
  <c r="J271" i="2"/>
  <c r="BE271" i="2"/>
  <c r="BI250" i="2"/>
  <c r="BH250" i="2"/>
  <c r="BG250" i="2"/>
  <c r="BF250" i="2"/>
  <c r="T250" i="2"/>
  <c r="R250" i="2"/>
  <c r="P250" i="2"/>
  <c r="BK250" i="2"/>
  <c r="J250" i="2"/>
  <c r="BE250" i="2"/>
  <c r="BI231" i="2"/>
  <c r="BH231" i="2"/>
  <c r="BG231" i="2"/>
  <c r="BF231" i="2"/>
  <c r="T231" i="2"/>
  <c r="R231" i="2"/>
  <c r="P231" i="2"/>
  <c r="BK231" i="2"/>
  <c r="J231" i="2"/>
  <c r="BE231" i="2"/>
  <c r="BI189" i="2"/>
  <c r="BH189" i="2"/>
  <c r="BG189" i="2"/>
  <c r="BF189" i="2"/>
  <c r="T189" i="2"/>
  <c r="R189" i="2"/>
  <c r="P189" i="2"/>
  <c r="BK189" i="2"/>
  <c r="J189" i="2"/>
  <c r="BE189" i="2"/>
  <c r="BI183" i="2"/>
  <c r="BH183" i="2"/>
  <c r="BG183" i="2"/>
  <c r="BF183" i="2"/>
  <c r="T183" i="2"/>
  <c r="R183" i="2"/>
  <c r="P183" i="2"/>
  <c r="BK183" i="2"/>
  <c r="J183" i="2"/>
  <c r="BE183" i="2"/>
  <c r="BI181" i="2"/>
  <c r="BH181" i="2"/>
  <c r="BG181" i="2"/>
  <c r="BF181" i="2"/>
  <c r="T181" i="2"/>
  <c r="R181" i="2"/>
  <c r="P181" i="2"/>
  <c r="BK181" i="2"/>
  <c r="J181" i="2"/>
  <c r="BE181" i="2"/>
  <c r="BI139" i="2"/>
  <c r="BH139" i="2"/>
  <c r="BG139" i="2"/>
  <c r="BF139" i="2"/>
  <c r="T139" i="2"/>
  <c r="R139" i="2"/>
  <c r="P139" i="2"/>
  <c r="BK139" i="2"/>
  <c r="J139" i="2"/>
  <c r="BE139" i="2"/>
  <c r="BI138" i="2"/>
  <c r="BH138" i="2"/>
  <c r="BG138" i="2"/>
  <c r="BF138" i="2"/>
  <c r="T138" i="2"/>
  <c r="R138" i="2"/>
  <c r="P138" i="2"/>
  <c r="BK138" i="2"/>
  <c r="J138" i="2"/>
  <c r="BE138" i="2"/>
  <c r="BI96" i="2"/>
  <c r="BH96" i="2"/>
  <c r="BG96" i="2"/>
  <c r="BF96" i="2"/>
  <c r="T96" i="2"/>
  <c r="R96" i="2"/>
  <c r="P96" i="2"/>
  <c r="BK96" i="2"/>
  <c r="J96" i="2"/>
  <c r="BE96" i="2"/>
  <c r="BI94" i="2"/>
  <c r="BH94" i="2"/>
  <c r="BG94" i="2"/>
  <c r="BF94" i="2"/>
  <c r="T94" i="2"/>
  <c r="R94" i="2"/>
  <c r="P94" i="2"/>
  <c r="BK94" i="2"/>
  <c r="J94" i="2"/>
  <c r="BE94" i="2"/>
  <c r="BI90" i="2"/>
  <c r="BH90" i="2"/>
  <c r="BG90" i="2"/>
  <c r="BF90" i="2"/>
  <c r="T90" i="2"/>
  <c r="R90" i="2"/>
  <c r="P90" i="2"/>
  <c r="BK90" i="2"/>
  <c r="J90" i="2"/>
  <c r="BE90" i="2"/>
  <c r="BI88" i="2"/>
  <c r="BH88" i="2"/>
  <c r="BG88" i="2"/>
  <c r="BF88" i="2"/>
  <c r="T88" i="2"/>
  <c r="R88" i="2"/>
  <c r="P88" i="2"/>
  <c r="BK88" i="2"/>
  <c r="J88" i="2"/>
  <c r="BE88" i="2"/>
  <c r="BI86" i="2"/>
  <c r="F32" i="2"/>
  <c r="BD52" i="1" s="1"/>
  <c r="BD51" i="1" s="1"/>
  <c r="W30" i="1" s="1"/>
  <c r="BH86" i="2"/>
  <c r="F31" i="2" s="1"/>
  <c r="BC52" i="1" s="1"/>
  <c r="BC51" i="1" s="1"/>
  <c r="BG86" i="2"/>
  <c r="F30" i="2"/>
  <c r="BB52" i="1" s="1"/>
  <c r="BB51" i="1" s="1"/>
  <c r="BF86" i="2"/>
  <c r="F29" i="2" s="1"/>
  <c r="BA52" i="1" s="1"/>
  <c r="T86" i="2"/>
  <c r="T85" i="2"/>
  <c r="T84" i="2" s="1"/>
  <c r="R86" i="2"/>
  <c r="R85" i="2"/>
  <c r="R84" i="2" s="1"/>
  <c r="R83" i="2" s="1"/>
  <c r="P86" i="2"/>
  <c r="P85" i="2"/>
  <c r="P84" i="2" s="1"/>
  <c r="P83" i="2" s="1"/>
  <c r="AU52" i="1" s="1"/>
  <c r="AU51" i="1" s="1"/>
  <c r="BK86" i="2"/>
  <c r="BK85" i="2" s="1"/>
  <c r="J86" i="2"/>
  <c r="BE86" i="2" s="1"/>
  <c r="F79" i="2"/>
  <c r="F77" i="2"/>
  <c r="E75" i="2"/>
  <c r="F47" i="2"/>
  <c r="F45" i="2"/>
  <c r="E43" i="2"/>
  <c r="J19" i="2"/>
  <c r="E19" i="2"/>
  <c r="J79" i="2" s="1"/>
  <c r="J47" i="2"/>
  <c r="J18" i="2"/>
  <c r="J16" i="2"/>
  <c r="E16" i="2"/>
  <c r="F48" i="2" s="1"/>
  <c r="F80" i="2"/>
  <c r="J15" i="2"/>
  <c r="J10" i="2"/>
  <c r="J45" i="2" s="1"/>
  <c r="J77" i="2"/>
  <c r="AS51" i="1"/>
  <c r="L47" i="1"/>
  <c r="AM46" i="1"/>
  <c r="L46" i="1"/>
  <c r="AM44" i="1"/>
  <c r="L44" i="1"/>
  <c r="L42" i="1"/>
  <c r="L41" i="1"/>
  <c r="F28" i="2" l="1"/>
  <c r="AZ52" i="1" s="1"/>
  <c r="AZ51" i="1" s="1"/>
  <c r="J28" i="2"/>
  <c r="AV52" i="1" s="1"/>
  <c r="J85" i="2"/>
  <c r="J54" i="2" s="1"/>
  <c r="BK84" i="2"/>
  <c r="AX51" i="1"/>
  <c r="W28" i="1"/>
  <c r="F30" i="3"/>
  <c r="AZ53" i="1" s="1"/>
  <c r="J30" i="3"/>
  <c r="AV53" i="1" s="1"/>
  <c r="AT53" i="1" s="1"/>
  <c r="R81" i="3"/>
  <c r="R80" i="3" s="1"/>
  <c r="BK81" i="3"/>
  <c r="J84" i="3"/>
  <c r="J59" i="3" s="1"/>
  <c r="W29" i="1"/>
  <c r="AY51" i="1"/>
  <c r="J539" i="2"/>
  <c r="J59" i="2" s="1"/>
  <c r="BK538" i="2"/>
  <c r="J538" i="2" s="1"/>
  <c r="J58" i="2" s="1"/>
  <c r="T538" i="2"/>
  <c r="T83" i="2" s="1"/>
  <c r="J29" i="2"/>
  <c r="AW52" i="1" s="1"/>
  <c r="J49" i="3"/>
  <c r="F52" i="3"/>
  <c r="F31" i="3"/>
  <c r="BA53" i="1" s="1"/>
  <c r="BA51" i="1" s="1"/>
  <c r="E45" i="3"/>
  <c r="J51" i="3"/>
  <c r="W27" i="1" l="1"/>
  <c r="AW51" i="1"/>
  <c r="AK27" i="1" s="1"/>
  <c r="BK83" i="2"/>
  <c r="J83" i="2" s="1"/>
  <c r="J84" i="2"/>
  <c r="J53" i="2" s="1"/>
  <c r="J81" i="3"/>
  <c r="J57" i="3" s="1"/>
  <c r="BK80" i="3"/>
  <c r="J80" i="3" s="1"/>
  <c r="AT52" i="1"/>
  <c r="AV51" i="1"/>
  <c r="W26" i="1"/>
  <c r="AK26" i="1" l="1"/>
  <c r="AT51" i="1"/>
  <c r="J25" i="2"/>
  <c r="J52" i="2"/>
  <c r="J56" i="3"/>
  <c r="J27" i="3"/>
  <c r="J36" i="3" l="1"/>
  <c r="AG53" i="1"/>
  <c r="AN53" i="1" s="1"/>
  <c r="AG52" i="1"/>
  <c r="J34" i="2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<sst xmlns="http://schemas.openxmlformats.org/spreadsheetml/2006/main" count="8566" uniqueCount="1267">
  <si>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</si>
  <si>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</si>
  <si>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</si>
  <si>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</si>
  <si>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</si>
  <si>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</si>
  <si>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</si>
  <si>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{f4e02755-e88d-4d58-bbe4-1f84a9f97077}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</si>
  <si>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</si>
  <si>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</si>
  <si>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</si>
  <si>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</si>
  <si>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</si>
  <si>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</si>
  <si>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</si>
  <si>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</si>
  <si>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1-163-18c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</si>
  <si>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</si>
  <si>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</si>
  <si>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Výměna výplní otvorů v obvodovém plášti MŠ Hostinského</t>
  </si>
  <si>
    <t>KSO:</t>
  </si>
  <si>
    <t>801 31</t>
  </si>
  <si>
    <t>CC-CZ:</t>
  </si>
  <si>
    <t/>
  </si>
  <si>
    <t>Místo:</t>
  </si>
  <si>
    <t>Hostinského 1534/11, Praha 5 - Stodůlky</t>
  </si>
  <si>
    <t>Datum:</t>
  </si>
  <si>
    <t>19. 11. 2018</t>
  </si>
  <si>
    <t>CZ-CPV:</t>
  </si>
  <si>
    <t>45214100-1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</si>
  <si>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</si>
  <si>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</si>
  <si>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</si>
  <si>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</si>
  <si>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</si>
  <si>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</si>
  <si>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</si>
  <si>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 xml:space="preserve"> 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</si>
  <si>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</si>
  <si>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</si>
  <si>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</si>
  <si>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</si>
  <si>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</si>
  <si>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</si>
  <si>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</si>
  <si>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</si>
  <si>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</si>
  <si>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</si>
  <si>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</si>
  <si>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</si>
  <si>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</si>
  <si>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</si>
  <si>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</si>
  <si>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</si>
  <si>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</si>
  <si>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</si>
  <si>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</si>
  <si>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</si>
  <si>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</si>
  <si>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</si>
  <si>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</si>
  <si>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</si>
  <si>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</si>
  <si>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</si>
  <si>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</si>
  <si>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</si>
  <si>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</si>
  <si>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</si>
  <si>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</si>
  <si>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</si>
  <si>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</si>
  <si>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</si>
  <si>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</si>
  <si>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</si>
  <si>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</si>
  <si>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</si>
  <si>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</si>
  <si>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</si>
  <si>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</si>
  <si>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</si>
  <si>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</si>
  <si>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</si>
  <si>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</si>
  <si>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</si>
  <si>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{008acfc4-7630-4cde-8722-313086414d7e}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</si>
  <si>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</si>
  <si>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</si>
  <si>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</si>
  <si>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</si>
  <si>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</si>
  <si>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</si>
  <si>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</si>
  <si>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</si>
  <si>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</si>
  <si>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</si>
  <si>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</si>
  <si>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</si>
  <si>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</si>
  <si>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</si>
  <si>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</si>
  <si>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</si>
  <si>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</si>
  <si>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</si>
  <si>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</si>
  <si>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</si>
  <si>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</si>
  <si>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</si>
  <si>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</si>
  <si>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</si>
  <si>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</si>
  <si>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</si>
  <si>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</si>
  <si>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</si>
  <si>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</si>
  <si>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</si>
  <si>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</si>
  <si>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</si>
  <si>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</si>
  <si>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</si>
  <si>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</si>
  <si>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</si>
  <si>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</si>
  <si>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</si>
  <si>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</si>
  <si>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</si>
  <si>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</si>
  <si>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</si>
  <si>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6</t>
  </si>
  <si>
    <t>Úpravy povrchů, podlahy a osazování výplní</t>
  </si>
  <si>
    <t>K</t>
  </si>
  <si>
    <t>612325221</t>
  </si>
  <si>
    <t>Vápenocementová štuková omítka malých ploch do 0,09 m2 na stěnách</t>
  </si>
  <si>
    <t>kus</t>
  </si>
  <si>
    <t>CS ÚRS 2018 01</t>
  </si>
  <si>
    <t>4</t>
  </si>
  <si>
    <t>1377587688</t>
  </si>
  <si>
    <t>VV</t>
  </si>
  <si>
    <t>"doplnění po vybourání dělící příčky mezi rámy VO3 a VO4"2*2</t>
  </si>
  <si>
    <t>612325302</t>
  </si>
  <si>
    <t>Vápenocementová štuková omítka ostění nebo nadpraží</t>
  </si>
  <si>
    <t>m2</t>
  </si>
  <si>
    <t>-1162693513</t>
  </si>
  <si>
    <t>"posun dveří VO35 a VO36"(2*2+0,96)*0,18*2</t>
  </si>
  <si>
    <t>3</t>
  </si>
  <si>
    <t>619455102R</t>
  </si>
  <si>
    <t>Vyrovnání a začištění stávajícího podkladu pro výměnu vnitřních parapetů š do 300 mm</t>
  </si>
  <si>
    <t>m</t>
  </si>
  <si>
    <t>299694935</t>
  </si>
  <si>
    <t>"celk.plocha"160+34,8+1,8</t>
  </si>
  <si>
    <t>-"nové"1,1</t>
  </si>
  <si>
    <t>Součet</t>
  </si>
  <si>
    <t>619455103R</t>
  </si>
  <si>
    <t>Vyrovnání a začištění stávajícího podkladu pro výměnu vnitřních parapetů š do 450 mm</t>
  </si>
  <si>
    <t>-772987677</t>
  </si>
  <si>
    <t>"celk.plocha"5,3</t>
  </si>
  <si>
    <t>5</t>
  </si>
  <si>
    <t>619995001</t>
  </si>
  <si>
    <t>Začištění omítek kolem oken, dveří, podlah nebo obkladů</t>
  </si>
  <si>
    <t>-139283042</t>
  </si>
  <si>
    <t>"VO1"(2,3*2+5)*5</t>
  </si>
  <si>
    <t>"VO2"(2,3*2+5)*5</t>
  </si>
  <si>
    <t>"VO3"(2,3*2+2+1,12)</t>
  </si>
  <si>
    <t>"VO4"(2,3*2+2+1,12)</t>
  </si>
  <si>
    <t>"VO5"(2,35*2+5)</t>
  </si>
  <si>
    <t>"VO6"(2,38*2+5)</t>
  </si>
  <si>
    <t>"VO7"(1,6*2+2)*4</t>
  </si>
  <si>
    <t>"VO8"(2,38*2+5)</t>
  </si>
  <si>
    <t>"VO9"(2,3*2+5)</t>
  </si>
  <si>
    <t>"VO10"(2,4*2+0,9)</t>
  </si>
  <si>
    <t>"VO11"(2,4*2+0,9)</t>
  </si>
  <si>
    <t>"VO12"(1,45*2+1,1)*28</t>
  </si>
  <si>
    <t>"VO13"(1,6*2+2)*8</t>
  </si>
  <si>
    <t>"VO14"(2,4*2+2,8)*2</t>
  </si>
  <si>
    <t>"VO15"(2,4*2+2,8)*2</t>
  </si>
  <si>
    <t>"VO16"(1,6*2+2)*6</t>
  </si>
  <si>
    <t>"VO17"(2,35*2+2)</t>
  </si>
  <si>
    <t>"VO18"(1,6*2+2)*2</t>
  </si>
  <si>
    <t>"VO18*"(1,65*2+2)</t>
  </si>
  <si>
    <t>"VO19"(2,4*2+2)</t>
  </si>
  <si>
    <t>"VO20"(2,35*2+0,84)</t>
  </si>
  <si>
    <t>"VO21"(1,45*2+0,8)</t>
  </si>
  <si>
    <t>"VO22"(1,6*2+2,4*2+5)</t>
  </si>
  <si>
    <t>"VO23"(2,5*2+1,2)</t>
  </si>
  <si>
    <t>"VO24"(2,5*2+1,2)</t>
  </si>
  <si>
    <t>"VO25"(2,5*2+2)*2</t>
  </si>
  <si>
    <t>"VO26"(2,5*2+2,0)</t>
  </si>
  <si>
    <t>"VO27"(2,5*2+2,0)</t>
  </si>
  <si>
    <t>"VO28"(1,45+1,1)*2</t>
  </si>
  <si>
    <t>"VO29"(1,6*2+5)</t>
  </si>
  <si>
    <t>"VO30"(1,6*2+2)</t>
  </si>
  <si>
    <t>"VO31"(2,3*2+5)*2</t>
  </si>
  <si>
    <t>"VO32"(2,3*2+5)*2</t>
  </si>
  <si>
    <t>"VO33"(2,3*2+2)</t>
  </si>
  <si>
    <t>"VO34"(2,3*2+2)</t>
  </si>
  <si>
    <t>"VO35"(2*2+0,96)</t>
  </si>
  <si>
    <t>"VO36"(2*2+0,96)</t>
  </si>
  <si>
    <t>"VO37"(2,38*2+5)</t>
  </si>
  <si>
    <t>"VO38"(2,38*2+5)</t>
  </si>
  <si>
    <t>"VO39"(1,6*2+5)</t>
  </si>
  <si>
    <t>619996151R</t>
  </si>
  <si>
    <t>Ochrana ponechaných konstrukcí nebo samostatných prvků  včetně pozdějšího odstranění obalením geotextilií, nebo fólií  (např.zábradlí,topná tělesa,zákryty topných těles apod.)</t>
  </si>
  <si>
    <t>soubor</t>
  </si>
  <si>
    <t>-1220114419</t>
  </si>
  <si>
    <t>7</t>
  </si>
  <si>
    <t>622143004</t>
  </si>
  <si>
    <t>Montáž omítkových samolepících začišťovacích profilů pro spojení s okenním rámem</t>
  </si>
  <si>
    <t>-84229088</t>
  </si>
  <si>
    <t>"VO3"(2,3*2+2)</t>
  </si>
  <si>
    <t>"VO4"(2,3*2+2)</t>
  </si>
  <si>
    <t>8</t>
  </si>
  <si>
    <t>M</t>
  </si>
  <si>
    <t>59051476</t>
  </si>
  <si>
    <t>profil okenní začišťovací se sklovláknitou armovací tkaninou 9 mm/2,4 m</t>
  </si>
  <si>
    <t>-1533574871</t>
  </si>
  <si>
    <t>595*1,05 'Přepočtené koeficientem množství</t>
  </si>
  <si>
    <t>9</t>
  </si>
  <si>
    <t>622215101</t>
  </si>
  <si>
    <t>Oprava kontaktního zateplení stěn z polystyrenových desek tloušťky do 40 mm plochy do 0,1m2</t>
  </si>
  <si>
    <t>1097911610</t>
  </si>
  <si>
    <t>"nadpraží VO10"1</t>
  </si>
  <si>
    <t>"nadpraží VO11"1</t>
  </si>
  <si>
    <t>"nadpraží VO20"1</t>
  </si>
  <si>
    <t>"nadpraží VO21"1</t>
  </si>
  <si>
    <t>10</t>
  </si>
  <si>
    <t>622215102</t>
  </si>
  <si>
    <t>Oprava kontaktního zateplení stěn z polystyrenových desek tloušťky do 40 mm plochy do 0,25m2</t>
  </si>
  <si>
    <t>-86213753</t>
  </si>
  <si>
    <t>"ostění VO1"2*5</t>
  </si>
  <si>
    <t>"ostění VO2"2*5</t>
  </si>
  <si>
    <t>"ostění a nadpraží VO3"3</t>
  </si>
  <si>
    <t>"ostění a nadpraží VO4"3</t>
  </si>
  <si>
    <t>"ostění VO5"2*1</t>
  </si>
  <si>
    <t>"ostění VO6"2*1</t>
  </si>
  <si>
    <t>"ostění a nadpraží VO7"4*3</t>
  </si>
  <si>
    <t>"ostění VO8"2*1</t>
  </si>
  <si>
    <t>"ostění VO9"2*1</t>
  </si>
  <si>
    <t>"ostění VO10"2*1</t>
  </si>
  <si>
    <t>"ostění VO11"2*1</t>
  </si>
  <si>
    <t>"ostění a nadpraží VO12"3*28</t>
  </si>
  <si>
    <t>"ostění a nadpraží VO13"3*8</t>
  </si>
  <si>
    <t>"ostění VO14"2*2</t>
  </si>
  <si>
    <t>"ostění VO15"2*2</t>
  </si>
  <si>
    <t>"ostění a nadpraží VO16"3*6</t>
  </si>
  <si>
    <t>"ostění a nadpraží VO17"3</t>
  </si>
  <si>
    <t>"ostění a nadpraží VO18"3*2</t>
  </si>
  <si>
    <t>"ostění a nadpraží VO18*1"3</t>
  </si>
  <si>
    <t>"ostění a nadpraží VO19"3</t>
  </si>
  <si>
    <t>"ostění VO20"2*1</t>
  </si>
  <si>
    <t>"ostění VO21"2*1</t>
  </si>
  <si>
    <t>"ostění VO22"2*1</t>
  </si>
  <si>
    <t>"ostění a nadpraží VO23"3</t>
  </si>
  <si>
    <t>"ostění a nadpraží VO24"3</t>
  </si>
  <si>
    <t>"ostění a nadpraží VO25"3*2</t>
  </si>
  <si>
    <t>"ostění a nadpraží VO26"3</t>
  </si>
  <si>
    <t>"ostění a nadpraží VO27"3</t>
  </si>
  <si>
    <t>"ostění a nadpraží VO28"3</t>
  </si>
  <si>
    <t>"ostění VO29"2</t>
  </si>
  <si>
    <t>"ostění a nadpraží VO30"1*3</t>
  </si>
  <si>
    <t>"ostění VO31"2*2</t>
  </si>
  <si>
    <t>"ostění VO32"2*2</t>
  </si>
  <si>
    <t>"ostění a nadpraží VO33"1*3</t>
  </si>
  <si>
    <t>"ostění a nadpraží VO34"1*3</t>
  </si>
  <si>
    <t>"nadpraží VO35"1</t>
  </si>
  <si>
    <t>"nadpraží VO36"1</t>
  </si>
  <si>
    <t>"ostění VO37"2</t>
  </si>
  <si>
    <t>"ostění VO38"2</t>
  </si>
  <si>
    <t>"ostění VO39"2</t>
  </si>
  <si>
    <t>11</t>
  </si>
  <si>
    <t>622215103</t>
  </si>
  <si>
    <t>Oprava kontaktního zateplení stěn z polystyrenových desek tloušťky do 40 mm plochy do 0,5m2</t>
  </si>
  <si>
    <t>706933204</t>
  </si>
  <si>
    <t>"nadpraží VO1"5</t>
  </si>
  <si>
    <t>"nadpraží VO2"5</t>
  </si>
  <si>
    <t>"nadpraží VO5"1</t>
  </si>
  <si>
    <t>"nadpraží VO6"1</t>
  </si>
  <si>
    <t>"nadpraží VO8"1</t>
  </si>
  <si>
    <t>"nadpraží VO9"1</t>
  </si>
  <si>
    <t>"nadpraží VO14"1*2</t>
  </si>
  <si>
    <t>"nadpraží VO15"1*2</t>
  </si>
  <si>
    <t>"nadpraží VO22"1</t>
  </si>
  <si>
    <t>"nadpraží VO29"1</t>
  </si>
  <si>
    <t>"nadpraží VO31"1*2</t>
  </si>
  <si>
    <t>"nadpraží VO32"1*2</t>
  </si>
  <si>
    <t>"ostění VO35"1*2</t>
  </si>
  <si>
    <t>"ostění VO36"1*2</t>
  </si>
  <si>
    <t>"nadpraží VO37"1</t>
  </si>
  <si>
    <t>"nadpraží VO38"1</t>
  </si>
  <si>
    <t>"nadpraží VO39"1</t>
  </si>
  <si>
    <t>12</t>
  </si>
  <si>
    <t>622235102R</t>
  </si>
  <si>
    <t>Oprava kontaktního zateplení stěn z extrudovaných polystyrenových desek tloušťky do 40 mm plochy do 0,25m2</t>
  </si>
  <si>
    <t>1607185252</t>
  </si>
  <si>
    <t>"parapet"</t>
  </si>
  <si>
    <t>"VO3"1</t>
  </si>
  <si>
    <t>"VO4"1</t>
  </si>
  <si>
    <t>"VO5 dveře"1</t>
  </si>
  <si>
    <t>"VO6 dveře"1</t>
  </si>
  <si>
    <t>"VO8 dveře"1</t>
  </si>
  <si>
    <t>"VO9 dveře"1</t>
  </si>
  <si>
    <t>"VO12"28</t>
  </si>
  <si>
    <t>"VO17"1+1</t>
  </si>
  <si>
    <t>"VO19"1</t>
  </si>
  <si>
    <t>"VO20"1</t>
  </si>
  <si>
    <t>"VO21"1</t>
  </si>
  <si>
    <t>"VO28"1</t>
  </si>
  <si>
    <t>"VO31 dveře"2</t>
  </si>
  <si>
    <t>"VO32 dveře"2</t>
  </si>
  <si>
    <t>"VO33"1+1</t>
  </si>
  <si>
    <t>"VO34"1</t>
  </si>
  <si>
    <t>"VO37 dveře"1</t>
  </si>
  <si>
    <t>"VO38 dveře"1</t>
  </si>
  <si>
    <t>13</t>
  </si>
  <si>
    <t>622235103R</t>
  </si>
  <si>
    <t>Oprava kontaktního zateplení stěn z extrudovaných polystyrenových desek tloušťky do 40 mm plochy do 0,5m2</t>
  </si>
  <si>
    <t>1031019192</t>
  </si>
  <si>
    <t>"VO7"4</t>
  </si>
  <si>
    <t>"VO13"8</t>
  </si>
  <si>
    <t>"VO16"6</t>
  </si>
  <si>
    <t>"VO18"2</t>
  </si>
  <si>
    <t>"VO18*"1</t>
  </si>
  <si>
    <t>"VO30"1</t>
  </si>
  <si>
    <t>14</t>
  </si>
  <si>
    <t>622235104R</t>
  </si>
  <si>
    <t>Oprava kontaktního zateplení stěn z extrudovaných polystyrenových desek tloušťky do 40 mm plochy do 1,0m2</t>
  </si>
  <si>
    <t>-167968326</t>
  </si>
  <si>
    <t>"VO1"5</t>
  </si>
  <si>
    <t>"VO2"5</t>
  </si>
  <si>
    <t>"VO5 okno"1</t>
  </si>
  <si>
    <t>"VO6 okno"1</t>
  </si>
  <si>
    <t>"VO8 okno"1</t>
  </si>
  <si>
    <t>"VO9 okno"1</t>
  </si>
  <si>
    <t>"VO22"1</t>
  </si>
  <si>
    <t>"VO29"1</t>
  </si>
  <si>
    <t>"VO31 okno"2</t>
  </si>
  <si>
    <t>"VO32 okno"2</t>
  </si>
  <si>
    <t>"VO37 okno"1</t>
  </si>
  <si>
    <t>"VO38 okno"1</t>
  </si>
  <si>
    <t>"VO39"1</t>
  </si>
  <si>
    <t>622525103</t>
  </si>
  <si>
    <t>Tenkovrstvá omítka malých ploch do 0,5m2 na stěnách</t>
  </si>
  <si>
    <t>1900075058</t>
  </si>
  <si>
    <t>"oprava a doplnění"</t>
  </si>
  <si>
    <t>"VO10"1</t>
  </si>
  <si>
    <t>"VO11"1</t>
  </si>
  <si>
    <t>16</t>
  </si>
  <si>
    <t>622525104</t>
  </si>
  <si>
    <t>Tenkovrstvá omítka malých ploch do 1,0m2 na stěnách</t>
  </si>
  <si>
    <t>-831323556</t>
  </si>
  <si>
    <t>"VO5"1</t>
  </si>
  <si>
    <t>"VO6"1</t>
  </si>
  <si>
    <t>"VO8"1</t>
  </si>
  <si>
    <t>"VO9"1</t>
  </si>
  <si>
    <t>"VO14"2</t>
  </si>
  <si>
    <t>"VO15"2</t>
  </si>
  <si>
    <t>"VO17"1</t>
  </si>
  <si>
    <t>"VO23"1</t>
  </si>
  <si>
    <t>"VO24"1</t>
  </si>
  <si>
    <t>"VO25"2</t>
  </si>
  <si>
    <t>"VO26"1</t>
  </si>
  <si>
    <t>"VO27"1</t>
  </si>
  <si>
    <t>"VO31"2</t>
  </si>
  <si>
    <t>"VO32"2</t>
  </si>
  <si>
    <t>"VO33"1</t>
  </si>
  <si>
    <t>"VO35"1</t>
  </si>
  <si>
    <t>"VO36"1</t>
  </si>
  <si>
    <t>"VO37"1</t>
  </si>
  <si>
    <t>"VO38"1</t>
  </si>
  <si>
    <t>17</t>
  </si>
  <si>
    <t>631312141</t>
  </si>
  <si>
    <t>Doplnění rýh v dosavadních mazaninách betonem prostým</t>
  </si>
  <si>
    <t>m3</t>
  </si>
  <si>
    <t>1261512341</t>
  </si>
  <si>
    <t>"posun dveří VO35 a VO36"0,95*0,18*0,05*2</t>
  </si>
  <si>
    <t>18</t>
  </si>
  <si>
    <t>632450121</t>
  </si>
  <si>
    <t>Vyrovnávací cementový potěr tl do 20 mm ze suchých směsí provedený v pásu</t>
  </si>
  <si>
    <t>1714892562</t>
  </si>
  <si>
    <t>"vnitřní nový parapet"</t>
  </si>
  <si>
    <t>"VO28"1,1*0,21</t>
  </si>
  <si>
    <t>Ostatní konstrukce a práce, bourání</t>
  </si>
  <si>
    <t>19</t>
  </si>
  <si>
    <t>949101111</t>
  </si>
  <si>
    <t>Lešení pomocné pro objekty pozemních staveb s lešeňovou podlahou v do 1,9 m zatížení do 150 kg/m2</t>
  </si>
  <si>
    <t>-341179489</t>
  </si>
  <si>
    <t>"pro okna a dveře"313</t>
  </si>
  <si>
    <t>20</t>
  </si>
  <si>
    <t>952901106</t>
  </si>
  <si>
    <t>Čištění budov omytí dvojitých nebo zdvojených oken nebo balkonových dveří plochy do 1,5m2</t>
  </si>
  <si>
    <t>1004995040</t>
  </si>
  <si>
    <t>"VO21"0,8*1,45</t>
  </si>
  <si>
    <t>952901107</t>
  </si>
  <si>
    <t>Čištění budov omytí dvojitých nebo zdvojených oken nebo balkonových dveří plochy do 2,5m2</t>
  </si>
  <si>
    <t>-949931411</t>
  </si>
  <si>
    <t>"VO10"0,9*2,4</t>
  </si>
  <si>
    <t>"VO11"0,9*2,4</t>
  </si>
  <si>
    <t>"VO12"1,1*1,45*28</t>
  </si>
  <si>
    <t>"VO20"0,84*2,35</t>
  </si>
  <si>
    <t>"VO28"1,1*1,45</t>
  </si>
  <si>
    <t>22</t>
  </si>
  <si>
    <t>952901108</t>
  </si>
  <si>
    <t>Čištění budov omytí dvojitých nebo zdvojených oken nebo balkonových dveří plochy přes 2,5m2</t>
  </si>
  <si>
    <t>-208010293</t>
  </si>
  <si>
    <t>"VO1"(4,12*1,6+0,88*2,3)*5</t>
  </si>
  <si>
    <t>"VO2"(4,12*1,6+0,88*2,3)*5</t>
  </si>
  <si>
    <t>"VO3"(1,12*1,6+0,88*2,3)</t>
  </si>
  <si>
    <t>"VO4"(1,12*1,6+0,88*2,3)</t>
  </si>
  <si>
    <t>"VO5"(4,12*1,6+0,88*2,35)</t>
  </si>
  <si>
    <t>"VO6"(4,12*1,6+0,88*2,38)</t>
  </si>
  <si>
    <t>"VO7"2*1,6*4</t>
  </si>
  <si>
    <t>"VO8"(4,12*1,6+0,88*2,38)</t>
  </si>
  <si>
    <t>"VO9"(4,12*1,6+0,88*2,3)</t>
  </si>
  <si>
    <t>"VO13"2*1,6*8</t>
  </si>
  <si>
    <t>"VO16"2*1,6*6</t>
  </si>
  <si>
    <t>"VO17"(1,12*1,6+0,88*2,35)</t>
  </si>
  <si>
    <t>"VO18"2*1,6*2</t>
  </si>
  <si>
    <t>"VO18*"2*1,65</t>
  </si>
  <si>
    <t>"VO19"(1,15*1,65+0,88*2,4)</t>
  </si>
  <si>
    <t>"VO22"(4,12-0,9)*1,6+0,88*2,4</t>
  </si>
  <si>
    <t>"VO29"5*1,6</t>
  </si>
  <si>
    <t>"VO30"2*1,6</t>
  </si>
  <si>
    <t>"VO31"(4,12*1,6+0,88*2,3)*2</t>
  </si>
  <si>
    <t>"VO32"(4,12*1,6+0,88*2,3)*2</t>
  </si>
  <si>
    <t>"VO33"(1,12*1,6+0,88*2,3)</t>
  </si>
  <si>
    <t>"VO34"(1,12*1,6+0,88*2,3)</t>
  </si>
  <si>
    <t>"VO37"(4,12*1,6+0,88*2,38)</t>
  </si>
  <si>
    <t>"VO38"(4,12*1,6+0,88*2,38)</t>
  </si>
  <si>
    <t>"VO39"5*1,6</t>
  </si>
  <si>
    <t>23</t>
  </si>
  <si>
    <t>952901122</t>
  </si>
  <si>
    <t>Čištění budov omytí dveří nebo vrat p lochy do 3,0m2</t>
  </si>
  <si>
    <t>-1281724291</t>
  </si>
  <si>
    <t>"VO23"1,2*2,5</t>
  </si>
  <si>
    <t>"VO24"1,2*2,5</t>
  </si>
  <si>
    <t>"VO35"0,96*2</t>
  </si>
  <si>
    <t>"VO36"0,96*2</t>
  </si>
  <si>
    <t>24</t>
  </si>
  <si>
    <t>952901123</t>
  </si>
  <si>
    <t>Čištění budov omytí dveří nebo vrat plochy do 5,0m2</t>
  </si>
  <si>
    <t>-1394600208</t>
  </si>
  <si>
    <t>"VO25"2*2,5*2</t>
  </si>
  <si>
    <t>"VO26"2*2,5*2</t>
  </si>
  <si>
    <t>"VO27"2*2,5</t>
  </si>
  <si>
    <t>25</t>
  </si>
  <si>
    <t>952901124</t>
  </si>
  <si>
    <t>Čištění budov omytí dveří nebo vrat plochy přes 5,0m2</t>
  </si>
  <si>
    <t>-466369360</t>
  </si>
  <si>
    <t>"VO14"2,8*2,4*2</t>
  </si>
  <si>
    <t>"VO15"2,8*2,4*2</t>
  </si>
  <si>
    <t>26</t>
  </si>
  <si>
    <t>952901131</t>
  </si>
  <si>
    <t>Čištění budov omytí konstrukcí nebo prvků</t>
  </si>
  <si>
    <t>-348242985</t>
  </si>
  <si>
    <t>"vnitřní parapety"</t>
  </si>
  <si>
    <t>160*0,16+34,8*0,21+5,8*0,4+1,8*0,25</t>
  </si>
  <si>
    <t>"vnější parapety"</t>
  </si>
  <si>
    <t>197*0,25+2,6*0,5+2,5*0,25+10,2*0,33</t>
  </si>
  <si>
    <t>27</t>
  </si>
  <si>
    <t>952902021</t>
  </si>
  <si>
    <t>Čištění budov zametení hladkých podlah</t>
  </si>
  <si>
    <t>-1393333444</t>
  </si>
  <si>
    <t>"beton, venkovní dlažby apod"55</t>
  </si>
  <si>
    <t>28</t>
  </si>
  <si>
    <t>952902031</t>
  </si>
  <si>
    <t>Čištění budov omytí hladkých podlah</t>
  </si>
  <si>
    <t>-322446333</t>
  </si>
  <si>
    <t>"dlažby a PVC+lodžie"256</t>
  </si>
  <si>
    <t>29</t>
  </si>
  <si>
    <t>952902061R</t>
  </si>
  <si>
    <t>Čištění budov vysátí podlah</t>
  </si>
  <si>
    <t>-1495061162</t>
  </si>
  <si>
    <t>"koberec"165</t>
  </si>
  <si>
    <t>30</t>
  </si>
  <si>
    <t>962032314</t>
  </si>
  <si>
    <t>Bourání pilířů cihelných z dutých nebo plných cihel pálených i nepálených na jakoukoli maltu</t>
  </si>
  <si>
    <t>132565933</t>
  </si>
  <si>
    <t>"dělící příčky mezi rámy VO3 a VO4"1,6*0,2*0,25*2</t>
  </si>
  <si>
    <t>31</t>
  </si>
  <si>
    <t>966081121</t>
  </si>
  <si>
    <t>Bourání kontaktního zateplení včetně povrchové úpravy omítkou nebo nátěrem malých ploch, jakékoli tloušťky, včetně vyřezání, plochy jednotlivě do 1,0 m2</t>
  </si>
  <si>
    <t>-326396589</t>
  </si>
  <si>
    <t>" VO3"1</t>
  </si>
  <si>
    <t>32</t>
  </si>
  <si>
    <t>966081123</t>
  </si>
  <si>
    <t>Bourání kontaktního zateplení včetně povrchové úpravy omítkou nebo nátěrem malých ploch, jakékoli tloušťky, včetně vyřezání, plochy jednotlivě přes 1 do 2,0 m2</t>
  </si>
  <si>
    <t>-1264436241</t>
  </si>
  <si>
    <t>33</t>
  </si>
  <si>
    <t>967031132</t>
  </si>
  <si>
    <t>Přisekání rovných ostění v cihelném zdivu na MV nebo MVC</t>
  </si>
  <si>
    <t>-997667411</t>
  </si>
  <si>
    <t>34</t>
  </si>
  <si>
    <t>968062375</t>
  </si>
  <si>
    <t>Vybourání dřevěných rámů oken zdvojených včetně křídel pl do 2 m2</t>
  </si>
  <si>
    <t>-1337141062</t>
  </si>
  <si>
    <t>"VO3 okno"0,87*1,6</t>
  </si>
  <si>
    <t>"VO4 okno"0,87*1,6</t>
  </si>
  <si>
    <t>35</t>
  </si>
  <si>
    <t>968062376</t>
  </si>
  <si>
    <t>Vybourání dřevěných rámů oken zdvojených včetně křídel pl do 4 m2</t>
  </si>
  <si>
    <t>902203964</t>
  </si>
  <si>
    <t>"VO3 balk.dveře"0,88*2,3</t>
  </si>
  <si>
    <t>"VO4 balk.dveře"0,88*2,3</t>
  </si>
  <si>
    <t>"VO19"(1,12*1,65+0,88*2,4)</t>
  </si>
  <si>
    <t>"VO33"(1,12*1,6+0,88*2,35)</t>
  </si>
  <si>
    <t>"VO34"(1,12*1,6+0,88*2,35)</t>
  </si>
  <si>
    <t>36</t>
  </si>
  <si>
    <t>968062377</t>
  </si>
  <si>
    <t>Vybourání dřevěných rámů oken zdvojených včetně křídel pl přes 4 m2</t>
  </si>
  <si>
    <t>695067414</t>
  </si>
  <si>
    <t>"VO2"(4,12*1,6+0,88*2,35)*5</t>
  </si>
  <si>
    <t>"VO22"(3,22*1,65+0,88*2,4)</t>
  </si>
  <si>
    <t>"VO37"4,12*1,6+0,88*2,38</t>
  </si>
  <si>
    <t>"VO38"4,12*1,6+0,88*2,38</t>
  </si>
  <si>
    <t>37</t>
  </si>
  <si>
    <t>968062456</t>
  </si>
  <si>
    <t>Vybourání dřevěných dveřních zárubní pl přes 2 m2</t>
  </si>
  <si>
    <t>-1135562687</t>
  </si>
  <si>
    <t>"VO26"2*2,5</t>
  </si>
  <si>
    <t>38</t>
  </si>
  <si>
    <t>968062747</t>
  </si>
  <si>
    <t>Vybourání stěn dřevěných plných, zasklených nebo výkladních pl přes 4 m2</t>
  </si>
  <si>
    <t>-2045899679</t>
  </si>
  <si>
    <t>39</t>
  </si>
  <si>
    <t>968062991</t>
  </si>
  <si>
    <t>Vybourání vnitřních deštění výkladů, ostění a obkladů stěn</t>
  </si>
  <si>
    <t>454388705</t>
  </si>
  <si>
    <t>"VO3"1,6*0,25</t>
  </si>
  <si>
    <t>"VO4"1,6*0,25</t>
  </si>
  <si>
    <t>40</t>
  </si>
  <si>
    <t>968072361</t>
  </si>
  <si>
    <t>Vybourání meziokenní vložky</t>
  </si>
  <si>
    <t>-166465510</t>
  </si>
  <si>
    <t>41</t>
  </si>
  <si>
    <t>968072455</t>
  </si>
  <si>
    <t>Vybourání kovových dveřních zárubní pl do 2 m2</t>
  </si>
  <si>
    <t>1735501573</t>
  </si>
  <si>
    <t>42</t>
  </si>
  <si>
    <t>970231250R</t>
  </si>
  <si>
    <t>Řezání cihelného zdiva hl. řezu 250 mm</t>
  </si>
  <si>
    <t>-17621786</t>
  </si>
  <si>
    <t>"dělící příčky mezi rámy VO3 a VO4"0,2*4</t>
  </si>
  <si>
    <t>43</t>
  </si>
  <si>
    <t>978013191</t>
  </si>
  <si>
    <t>Otlučení (osekání) vnitřní vápenné nebo vápenocementové omítky stěn v rozsahu do 100 %</t>
  </si>
  <si>
    <t>1975865147</t>
  </si>
  <si>
    <t>"pro nové parapety"</t>
  </si>
  <si>
    <t>997</t>
  </si>
  <si>
    <t>Přesun sutě</t>
  </si>
  <si>
    <t>44</t>
  </si>
  <si>
    <t>997013213</t>
  </si>
  <si>
    <t>Vnitrostaveništní doprava suti a vybouraných hmot pro budovy v do 12 m ručně</t>
  </si>
  <si>
    <t>t</t>
  </si>
  <si>
    <t>-1790464638</t>
  </si>
  <si>
    <t>45</t>
  </si>
  <si>
    <t>997013501</t>
  </si>
  <si>
    <t>Odvoz suti a vybouraných hmot na skládku nebo meziskládku do 1 km se složením</t>
  </si>
  <si>
    <t>765384140</t>
  </si>
  <si>
    <t>46</t>
  </si>
  <si>
    <t>997013509</t>
  </si>
  <si>
    <t>Příplatek k odvozu suti a vybouraných hmot na skládku ZKD 1 km přes 1 km</t>
  </si>
  <si>
    <t>-648966881</t>
  </si>
  <si>
    <t>17,187*19 'Přepočtené koeficientem množství</t>
  </si>
  <si>
    <t>47</t>
  </si>
  <si>
    <t>997013831</t>
  </si>
  <si>
    <t>Poplatek za uložení na skládce (skládkovné) stavebního odpadu směsného kód odpadu 170 904</t>
  </si>
  <si>
    <t>305004947</t>
  </si>
  <si>
    <t>998</t>
  </si>
  <si>
    <t>Přesun hmot</t>
  </si>
  <si>
    <t>48</t>
  </si>
  <si>
    <t>998018002</t>
  </si>
  <si>
    <t>Přesun hmot ruční pro budovy v do 12 m</t>
  </si>
  <si>
    <t>-179934655</t>
  </si>
  <si>
    <t>PSV</t>
  </si>
  <si>
    <t>Práce a dodávky PSV</t>
  </si>
  <si>
    <t>764</t>
  </si>
  <si>
    <t>Konstrukce klempířské</t>
  </si>
  <si>
    <t>49</t>
  </si>
  <si>
    <t>764002851</t>
  </si>
  <si>
    <t>Demontáž oplechování parapetů do suti</t>
  </si>
  <si>
    <t>-1327223759</t>
  </si>
  <si>
    <t>"jako KL1"197</t>
  </si>
  <si>
    <t>"jako KL2"5,1</t>
  </si>
  <si>
    <t>"jako KL3"10,2</t>
  </si>
  <si>
    <t>50</t>
  </si>
  <si>
    <t>76421-KL1R</t>
  </si>
  <si>
    <t>Parapet venkovní  z pozinkovaného plechu s povrchovou úpravou rš.250 mm šedý včetně montážního příslušenství a čílek pro sytémové napojení fasádního systému dle PD ozn.KL1</t>
  </si>
  <si>
    <t>1815234141</t>
  </si>
  <si>
    <t>51</t>
  </si>
  <si>
    <t>76421-KL1aR</t>
  </si>
  <si>
    <t>Parapet venkovní  z pozinkovaného plechu s povrchovou úpravou rš.500+250 mm šedý včetně montážního příslušenství a čílek pro sytémové napojení fasádního systému dle PD ozn.KL1*</t>
  </si>
  <si>
    <t>1817510939</t>
  </si>
  <si>
    <t>52</t>
  </si>
  <si>
    <t>76421-KL3R</t>
  </si>
  <si>
    <t>Parapet venkovní  z pozinkovaného plechu s povrchovou úpravou rš.330 mm šedý včetně montážního příslušenství a čílek pro sytémové napojení fasádního systému dle PD ozn.KL3</t>
  </si>
  <si>
    <t>-2147198868</t>
  </si>
  <si>
    <t>53</t>
  </si>
  <si>
    <t>998764202</t>
  </si>
  <si>
    <t>Přesun hmot procentní pro konstrukce klempířské v objektech v do 12 m</t>
  </si>
  <si>
    <t>%</t>
  </si>
  <si>
    <t>-2082356333</t>
  </si>
  <si>
    <t>766</t>
  </si>
  <si>
    <t>Konstrukce truhlářské</t>
  </si>
  <si>
    <t>54</t>
  </si>
  <si>
    <t>766441811</t>
  </si>
  <si>
    <t>Demontáž parapetních desek dřevěných nebo plastových šířky do 30 cm délky do 1,0 m</t>
  </si>
  <si>
    <t>891169293</t>
  </si>
  <si>
    <t>"VO3"2</t>
  </si>
  <si>
    <t>"VO4"2</t>
  </si>
  <si>
    <t>55</t>
  </si>
  <si>
    <t>766441821</t>
  </si>
  <si>
    <t>Demontáž parapetních desek dřevěných nebo plastových šířky do 30 cm délky přes 1,0 m</t>
  </si>
  <si>
    <t>-1005286258</t>
  </si>
  <si>
    <t>"VO22"2</t>
  </si>
  <si>
    <t>56</t>
  </si>
  <si>
    <t>766441822</t>
  </si>
  <si>
    <t>Demontáž parapetních desek dřevěných nebo plastových šířky přes 30 cm délky přes 1,0 m</t>
  </si>
  <si>
    <t>1832373649</t>
  </si>
  <si>
    <t>57</t>
  </si>
  <si>
    <t>766629604R</t>
  </si>
  <si>
    <t>Příplatek k montáži oken a dveří za provedení připojovací spáry dle ČSN</t>
  </si>
  <si>
    <t>-1158639422</t>
  </si>
  <si>
    <t>"VO1"(2,3+5)*2*5</t>
  </si>
  <si>
    <t>"VO2"(2,3+5)*2*5</t>
  </si>
  <si>
    <t>"VO3"(2,3+2)*2</t>
  </si>
  <si>
    <t>"VO4"(2,3+2)*2</t>
  </si>
  <si>
    <t>"VO5"(2,35+5)*2</t>
  </si>
  <si>
    <t>"VO6"(2,38+5)*2</t>
  </si>
  <si>
    <t>"VO7"(1,6+2)*2*4</t>
  </si>
  <si>
    <t>"VO8"(2,38+5)*2</t>
  </si>
  <si>
    <t>"VO9"(2,3+5)*2</t>
  </si>
  <si>
    <t>"VO10"(2,4+0,9)*2</t>
  </si>
  <si>
    <t>"VO11"(2,4+0,9)*2</t>
  </si>
  <si>
    <t>"VO12"(1,45+1,1)*2*28</t>
  </si>
  <si>
    <t>"VO13"(1,6+2)*2*8</t>
  </si>
  <si>
    <t>"VO17"(2,35+2)*2</t>
  </si>
  <si>
    <t>"VO18"(1,6+2)*2*2</t>
  </si>
  <si>
    <t>"VO18*"(1,6+2)*2</t>
  </si>
  <si>
    <t>"VO19"(2,4+2)*2</t>
  </si>
  <si>
    <t>"VO20"(2,35+0,84)*2</t>
  </si>
  <si>
    <t>"VO21"(1,45+0,8)*2</t>
  </si>
  <si>
    <t>"VO22"(2,4+1,6+1,7+3,3)*2</t>
  </si>
  <si>
    <t>"VO26"(2,5*2+2)</t>
  </si>
  <si>
    <t>"VO27"(2,5*2+2)</t>
  </si>
  <si>
    <t>"VO29"(1,6+5)*2</t>
  </si>
  <si>
    <t>"VO30"(1,6+2)*2</t>
  </si>
  <si>
    <t>"VO31"(2,3+5)*2*2</t>
  </si>
  <si>
    <t>"VO32"(2,3+5)*2*2</t>
  </si>
  <si>
    <t>"VO33"(2,3+2)*2</t>
  </si>
  <si>
    <t>"VO34"(2,3+2)*2</t>
  </si>
  <si>
    <t>"VO37"(2,38+5)*2</t>
  </si>
  <si>
    <t>"VO38"(2,38+5)*2</t>
  </si>
  <si>
    <t>"VO39"(1,6+5)*2</t>
  </si>
  <si>
    <t>58</t>
  </si>
  <si>
    <t>76669-ST1R</t>
  </si>
  <si>
    <t>Montáž a dodávka parapetních desek vnitřníh š.130 mm DTD,HPL laminát bílý vč. plastových čílek</t>
  </si>
  <si>
    <t>-1432307493</t>
  </si>
  <si>
    <t>59</t>
  </si>
  <si>
    <t>76669-ST2R</t>
  </si>
  <si>
    <t>Montáž a dodávka parapetních desek vnitřníh š.210 mm DTD,HPL laminát bílý vč. plastových čílek</t>
  </si>
  <si>
    <t>719520797</t>
  </si>
  <si>
    <t>60</t>
  </si>
  <si>
    <t>76669-ST3R</t>
  </si>
  <si>
    <t>Montáž a dodávka parapetních desek vnitřníh š.400 mm DTD,HPL laminát bílý vč. plastových čílek</t>
  </si>
  <si>
    <t>822058199</t>
  </si>
  <si>
    <t>61</t>
  </si>
  <si>
    <t>76669-ST4R</t>
  </si>
  <si>
    <t>Montáž a dodávka parapetních desek vnitřníh š.250 mm DTD,HPL laminát bílý vč. plastových čílek</t>
  </si>
  <si>
    <t>1153063015</t>
  </si>
  <si>
    <t>62</t>
  </si>
  <si>
    <t>7666-VO1R</t>
  </si>
  <si>
    <t>Montáž a dodávka sestava plastových oken s balk.dveřmi O+OS 412x160+88x230 cm (max): Uw=0,9 W/m2K,zasklení izol.trojsklo čiré, bezp.sklo dveří, kompletní provedení dle výpisu výrobků ozn.VO1</t>
  </si>
  <si>
    <t>-2131078118</t>
  </si>
  <si>
    <t>63</t>
  </si>
  <si>
    <t>7666-VO2R</t>
  </si>
  <si>
    <t>Montáž a dodávka sestava plastových oken s balk.dveřmi O+OS 412x160+88x230 cm (max): Uw=0,9 W/m2K,zasklení izol.trojsklo čiré, bezp.sklo dveří, kompletní provedení dle výpisu výrobků ozn.VO2</t>
  </si>
  <si>
    <t>550645056</t>
  </si>
  <si>
    <t>64</t>
  </si>
  <si>
    <t>7666-VO3R</t>
  </si>
  <si>
    <t>Montáž a dodávka sestava plastové okno s balk.dveřmi+rozšiřující oken.profil O+OS 112x160+88x230 cm (max): Uw=1,2 W/m2K,zasklení izol.dvojsklo čiré, bezp.sklo a zámek dveří, kompletní provedení dle výpisu výrobků ozn.VO3</t>
  </si>
  <si>
    <t>977381924</t>
  </si>
  <si>
    <t>65</t>
  </si>
  <si>
    <t>7666-VO4R</t>
  </si>
  <si>
    <t>Montáž a dodávka sestava plastové okno s balk.dveřmi+rozšiřující oken.profil O+OS 112x160+88x230 cm (max): Uw=1,2 W/m2K,zasklení izol.dvojsklo čiré, bezp.sklo a zámek dveří, kompletní provedení dle výpisu výrobků ozn.VO4</t>
  </si>
  <si>
    <t>-1633874546</t>
  </si>
  <si>
    <t>66</t>
  </si>
  <si>
    <t>7666-VO5R</t>
  </si>
  <si>
    <t>Montáž a dodávka sestava plastových oken s balk.dveřmi O+OS 412x160+88x235 cm (max): Uw=0,9 W/m2K,zasklení izol.trojsklo čiré, bezp.sklo dveří, kompletní provedení dle výpisu výrobků ozn.VO5</t>
  </si>
  <si>
    <t>1721136116</t>
  </si>
  <si>
    <t>67</t>
  </si>
  <si>
    <t>7666-VO6R</t>
  </si>
  <si>
    <t>Montáž a dodávka sestava plastových oken s balk.dveřmi O+OS 412x160+88x238 cm (max): Uw=0,9 W/m2K,zasklení izol.trojsklo čiré, bezp.sklo dveří, kompletní provedení dle výpisu výrobků ozn.VO6</t>
  </si>
  <si>
    <t>131344330</t>
  </si>
  <si>
    <t>68</t>
  </si>
  <si>
    <t>7666-VO7R</t>
  </si>
  <si>
    <t>Montáž a dodávka plastové okno O+OS  200x160 cm (max): Uw=0,9 W/m2K,zasklení izol.trojsklo čiré,venkovní sítě proti hmyzu kompletní provedení dle výpisu výrobků ozn.VO7</t>
  </si>
  <si>
    <t>-380379403</t>
  </si>
  <si>
    <t>69</t>
  </si>
  <si>
    <t>7666-VO8R</t>
  </si>
  <si>
    <t>Montáž a dodávka sestava plastových oken s balk.dveřmi O+OS 412x160+88x238 cm (max): Uw=0,9 W/m2K,zasklení izol.trojsklo čiré, bezp.sklo dveří, kompletní provedení dle výpisu výrobků ozn.VO8</t>
  </si>
  <si>
    <t>1134052561</t>
  </si>
  <si>
    <t>70</t>
  </si>
  <si>
    <t>7666-VO9R</t>
  </si>
  <si>
    <t>Montáž a dodávka sestava plastových oken s balk.dveřmi O+OS 412x160+88x230 cm (max): Uw=0,9 W/m2K,zasklení izol.trojsklo čiré, bezp.sklo dveří, kompletní provedení dle výpisu výrobků ozn.VO9</t>
  </si>
  <si>
    <t>2043214377</t>
  </si>
  <si>
    <t>71</t>
  </si>
  <si>
    <t>7666-VO10R</t>
  </si>
  <si>
    <t>Montáž a dodávka balkónové 1křídlé dveře s nízkým prahem 90x240 cm (max): Uw=0,9 W/m2K,zasklení izol.trojsklo čiré, kompletní provedení dle výpisu výrobků ozn.VO10</t>
  </si>
  <si>
    <t>349908594</t>
  </si>
  <si>
    <t>72</t>
  </si>
  <si>
    <t>7666-VO11R</t>
  </si>
  <si>
    <t>Montáž a dodávka balkónové 1křídlé dveře s nízkým prahem 90x240 cm (max): Uw=0,9 W/m2K,zasklení izol.trojsklo čiré, kompletní provedení dle výpisu výrobků ozn.VO11</t>
  </si>
  <si>
    <t>1380391821</t>
  </si>
  <si>
    <t>73</t>
  </si>
  <si>
    <t>7666-VO12R</t>
  </si>
  <si>
    <t>Montáž a dodávka plastové okno O+OS 110x145 cm (max): Uw=0,9 W/m2K,zasklení izol.trojsklo čiré, kompletní provedení dle výpisu výrobků ozn.VO12</t>
  </si>
  <si>
    <t>-834156918</t>
  </si>
  <si>
    <t>74</t>
  </si>
  <si>
    <t>7666-VO13R</t>
  </si>
  <si>
    <t>Montáž a dodávka plastové okno O+OS 200x160 cm (max): Uw=1,2 W/m2K,zasklení izol.dvojsklo čiré, kompletní provedení dle výpisu výrobků ozn.VO13</t>
  </si>
  <si>
    <t>-1166503367</t>
  </si>
  <si>
    <t>75</t>
  </si>
  <si>
    <t>7666-VO14R</t>
  </si>
  <si>
    <t>Montáž a dodávka prosklená plastová stěna s vchod.2křídl. dveřmi 280x240 cm (max): Uw=1,2 W/m2K,zasklení izol.dvojsklo bezp. čiré,samozavírač,stavěče,bezp.kování a zámek,el.zámek atd. kompletní provedení dle výpisu výrobků ozn.VO14</t>
  </si>
  <si>
    <t>-1127479553</t>
  </si>
  <si>
    <t>76</t>
  </si>
  <si>
    <t>7666-VO15R</t>
  </si>
  <si>
    <t>Montáž a dodávka prosklená plastová stěna s vchod.2křídl. dveřmi 280x240 cm (max): Uw=1,2 W/m2K,zasklení izol.dvojsklo bezp. čiré,samozavírač,stavěče,bezp.kování a zámek,el.zámek atd. kompletní provedení dle výpisu výrobků ozn.VO15</t>
  </si>
  <si>
    <t>1768471882</t>
  </si>
  <si>
    <t>77</t>
  </si>
  <si>
    <t>7666-VO16R</t>
  </si>
  <si>
    <t>Montáž a dodávka plastové okno O+OS 200x160 cm (max): Uw=0,9 W/m2K,zasklení izol.trojsklo čiré, kompletní provedení dle výpisu výrobků ozn.VO16</t>
  </si>
  <si>
    <t>-1408295049</t>
  </si>
  <si>
    <t>78</t>
  </si>
  <si>
    <t>7666-VO17R</t>
  </si>
  <si>
    <t>Montáž a dodávka sestava plastové okno s balk.dveřmi O+OS 112x160+88x235 cm (max): Uw=0,9 W/m2K,zasklení izol.trojsklo čiré, kompletní provedení dle výpisu výrobků ozn.VO17</t>
  </si>
  <si>
    <t>-607505737</t>
  </si>
  <si>
    <t>79</t>
  </si>
  <si>
    <t>7666-VO18R</t>
  </si>
  <si>
    <t>Montáž a dodávka plastové okno O+OS 200x160 cm (max): Uw=0,9 W/m2K,zasklení izol.trojsklo čiré, kompletní provedení dle výpisu výrobků ozn.VO18</t>
  </si>
  <si>
    <t>633118800</t>
  </si>
  <si>
    <t>80</t>
  </si>
  <si>
    <t>7666-VO18aR</t>
  </si>
  <si>
    <t>Montáž a dodávka plastové okno O+OS 200x165 cm (max): Uw=0,9 W/m2K,zasklení izol.trojsklo čiré, kompletní provedení dle výpisu výrobků ozn.VO18*</t>
  </si>
  <si>
    <t>-1446752667</t>
  </si>
  <si>
    <t>81</t>
  </si>
  <si>
    <t>7666-VO19R</t>
  </si>
  <si>
    <t>Montáž a dodávka sestava plastové okno s balk.dveřmi O+OS 112x165+88x240 cm (max): Uw=0,9 W/m2K,zasklení izol.trojsklo čiré, kompletní provedení dle výpisu výrobků ozn.VO19</t>
  </si>
  <si>
    <t>-1092446494</t>
  </si>
  <si>
    <t>82</t>
  </si>
  <si>
    <t>7666-VO20R</t>
  </si>
  <si>
    <t>Montáž a dodávka balkónové 1křídlé dveře OS 84x235 cm (max): Uw=0,9 W/m2K,zasklení izol.trojsklo čiré, kompletní provedení dle výpisu výrobků ozn.VO20</t>
  </si>
  <si>
    <t>727580673</t>
  </si>
  <si>
    <t>83</t>
  </si>
  <si>
    <t>7666-VO21R</t>
  </si>
  <si>
    <t>Montáž a dodávka plastové okno otvíravé a sklopné 80x145 cm (max): Uw=0,9 W/m2K,zasklení izol.trojsklo čiré,venkovní sítě proti hmyzu, kompletní provedení dle výpisu výrobků ozn.VO21</t>
  </si>
  <si>
    <t>944813893</t>
  </si>
  <si>
    <t>84</t>
  </si>
  <si>
    <t>7666-VO22R</t>
  </si>
  <si>
    <t>Montáž a dodávka sestava plast.oken s mezioken.vložkou a balk.dveřmi O+OS 412x165+88x240 cm (max): Uw=0,9 W/m2K,zasklení izol.trojsklo čiré,MIV systémová sendvič.prvek Umax= 0,30 W/m2K, kompletní provedení dle výpisu výrobků ozn.VO22</t>
  </si>
  <si>
    <t>463342808</t>
  </si>
  <si>
    <t>85</t>
  </si>
  <si>
    <t>7666-VO23R</t>
  </si>
  <si>
    <t>Montáž a dodávka plastová vstupní stěna s 1křídl.dveřmi a fixním nadsvětlíkem 120x250 cm (max): Uw=1,2 W/m2K,zasklení izol.dvojsklo čiré,vnější bezp.sklo,samozavírač,stavěče,bezp.zámek,el.zámek atd. kompletní provedení dle výpisu výrobků ozn.VO23</t>
  </si>
  <si>
    <t>601870174</t>
  </si>
  <si>
    <t>86</t>
  </si>
  <si>
    <t>7666-VO24R</t>
  </si>
  <si>
    <t>Montáž a dodávka plastová vstupní stěna s 1křídl.dveřmi a fixním nadsvětlíkem 120x250 cm (max): Uw=1,2 W/m2K,zasklení izol.dvojsklo čiré/mléčné,vnější bezp.sklo,bezp.zámek,kování atd. kompletní provedení dle výpisu výrobků ozn.VO24</t>
  </si>
  <si>
    <t>921957654</t>
  </si>
  <si>
    <t>87</t>
  </si>
  <si>
    <t>7666-VO25R</t>
  </si>
  <si>
    <t>Montáž a dodávka plastové vstupní 2křídlé dveře s fixním nadsvětlíkem 200x250 cm (max): Uw=1,2 W/m2K,zasklení izol.dvojsklo bezp.čiré/mléčné,samozavírač,stavěče,bezp.kování a zámek,el.zámek atd. kompletní provedení dle výpisu výrobků ozn.VO25</t>
  </si>
  <si>
    <t>-1392692676</t>
  </si>
  <si>
    <t>88</t>
  </si>
  <si>
    <t>7666-VO26R</t>
  </si>
  <si>
    <t>Montáž a dodávka plastové vstupní 2křídlé dveře s fixním nadsvětlíkem 200x250 cm (max): Uw=1,2 W/m2K,zasklení izol.dvojsklo bezp.čiré/mléčné,samozavírač,stavěče,bezp.kování a zámek,el.zámek atd. kompletní provedení dle výpisu výrobků ozn.VO26</t>
  </si>
  <si>
    <t>1670284823</t>
  </si>
  <si>
    <t>89</t>
  </si>
  <si>
    <t>7666-VO27R</t>
  </si>
  <si>
    <t>Montáž a dodávka plastové vstupní 2křídlé dveře s fixním nadsvětlíkem 200x250 cm (max): Uw=1,2 W/m2K,zasklení izol.dvojsklo bezp.čiré/mléčné,samozavírač,stavěče,bezp.kování a zámek, atd. kompletní provedení dle výpisu výrobků ozn.VO27</t>
  </si>
  <si>
    <t>-168659666</t>
  </si>
  <si>
    <t>90</t>
  </si>
  <si>
    <t>7666-VO28R</t>
  </si>
  <si>
    <t>Montáž a dodávka plastové okno O+OS 110x145 cm (max): Uw=1,2 W/m2K,zasklení izol.dvojsklo mléčné,vnější bezp.sklo  kompletní provedení dle výpisu výrobků ozn.VO28</t>
  </si>
  <si>
    <t>-1346472790</t>
  </si>
  <si>
    <t>91</t>
  </si>
  <si>
    <t>7666-VO29R</t>
  </si>
  <si>
    <t>Montáž a dodávka sestava plastových oken O+OS  500x160 cm (max): Uw=0,9 W/m2K,zasklení izol.trojsklo čiré,venkovní sítě proti hmyzu kompletní provedení dle výpisu výrobků ozn.VO29</t>
  </si>
  <si>
    <t>-603623952</t>
  </si>
  <si>
    <t>92</t>
  </si>
  <si>
    <t>7666-VO30R</t>
  </si>
  <si>
    <t>Montáž a dodávka plastové okno O+OS 200x160 cm (max): Uw=0,9 W/m2K,zasklení izol.trojsklo čiré,venkovní sítě proti hmyzu kompletní provedení dle výpisu výrobků ozn.VO30</t>
  </si>
  <si>
    <t>-1994602649</t>
  </si>
  <si>
    <t>93</t>
  </si>
  <si>
    <t>7666-VO31R</t>
  </si>
  <si>
    <t>Montáž a dodávka sestava plastových oken s balk.dveřmi O+OS 412x160+88x230 cm (max): Uw=0,9 W/m2K,zasklení izol.trojsklo čiré, bezp.sklo dveří, kompletní provedení dle výpisu výrobků ozn.VO31</t>
  </si>
  <si>
    <t>-534329784</t>
  </si>
  <si>
    <t>94</t>
  </si>
  <si>
    <t>7666-VO32R</t>
  </si>
  <si>
    <t>Montáž a dodávka sestava plastových oken s balk.dveřmi O+OS 412x160+88x230 cm (max): Uw=0,9 W/m2K,zasklení izol.trojsklo čiré, bezp.sklo dveří, kompletní provedení dle výpisu výrobků ozn.VO32</t>
  </si>
  <si>
    <t>159452740</t>
  </si>
  <si>
    <t>95</t>
  </si>
  <si>
    <t>7666-VO33R</t>
  </si>
  <si>
    <t>Montáž a dodávka sestava plastové okno s balk.dveřmi O+OS 112x160+88x230 cm (max): Uw=0,9 W/m2K,zasklení izol.trojsklo čiré, kompletní provedení dle výpisu výrobků ozn.VO33</t>
  </si>
  <si>
    <t>1184355320</t>
  </si>
  <si>
    <t>96</t>
  </si>
  <si>
    <t>7666-VO34R</t>
  </si>
  <si>
    <t>Montáž a dodávka sestava plastové okno s balk.dveřmi O+OS 112x160+88x230 cm (max): Uw=0,9 W/m2K,zasklení izol.trojsklo čiré, kompletní provedení dle výpisu výrobků ozn.VO34</t>
  </si>
  <si>
    <t>-1874677871</t>
  </si>
  <si>
    <t>97</t>
  </si>
  <si>
    <t>7666-VO35R</t>
  </si>
  <si>
    <t>Montáž a dodávka plastové vstupní 1křídlé dveře plné 96x200 cm (max): Uw=1,2 W/m2K, kování klika-koule a bezpeč.zámek atd kompletní provedení dle výpisu výrobků ozn.VO35</t>
  </si>
  <si>
    <t>-1363193901</t>
  </si>
  <si>
    <t>98</t>
  </si>
  <si>
    <t>7666-VO36R</t>
  </si>
  <si>
    <t>Montáž a dodávka plastové vstupní 1křídlé dveře plné 96x200 cm (max): Uw=1,2 W/m2K, kování klika-koule a bezpeč.zámek atd kompletní provedení dle výpisu výrobků ozn.VO36</t>
  </si>
  <si>
    <t>1417681215</t>
  </si>
  <si>
    <t>99</t>
  </si>
  <si>
    <t>7666-VO37R</t>
  </si>
  <si>
    <t>Montáž a dodávka sestava plastových oken s balk.dveřmi O+OS 412x160+88x238 cm (max): Uw=0,9 W/m2K,zasklení izol.trojsklo čiré, bezp.sklo dveří, kompletní provedení dle výpisu výrobků ozn.VO37</t>
  </si>
  <si>
    <t>1765607205</t>
  </si>
  <si>
    <t>100</t>
  </si>
  <si>
    <t>7666-VO38R</t>
  </si>
  <si>
    <t>Montáž a dodávka sestava plastových oken s balk.dveřmi O+OS 412x160+88x238 cm (max): Uw=0,9 W/m2K,zasklení izol.trojsklo čiré, bezp.sklo dveří, kompletní provedení dle výpisu výrobků ozn.VO38</t>
  </si>
  <si>
    <t>1467947564</t>
  </si>
  <si>
    <t>101</t>
  </si>
  <si>
    <t>7666-VO39R</t>
  </si>
  <si>
    <t>Montáž a dodávka sestava plastových oken O+OS 500x160 cm (max): Uw=0,9 W/m2K,zasklení izol.trojsklo čiré, kompletní provedení dle výpisu výrobků ozn.VO39</t>
  </si>
  <si>
    <t>-838182431</t>
  </si>
  <si>
    <t>102</t>
  </si>
  <si>
    <t>998766202</t>
  </si>
  <si>
    <t>Přesun hmot procentní pro konstrukce truhlářské v objektech v do 12 m</t>
  </si>
  <si>
    <t>-395270</t>
  </si>
  <si>
    <t>771</t>
  </si>
  <si>
    <t>Podlahy z dlaždic</t>
  </si>
  <si>
    <t>103</t>
  </si>
  <si>
    <t>771553913R</t>
  </si>
  <si>
    <t>Oprava podlah z teracových dlaždic lepených do 12 ks/m2 vč.dodávky dlažby shodné se stávající</t>
  </si>
  <si>
    <t>135143912</t>
  </si>
  <si>
    <t>"výměna vstupních nebo balkonových dveří"90</t>
  </si>
  <si>
    <t>104</t>
  </si>
  <si>
    <t>771573913R</t>
  </si>
  <si>
    <t>Oprava podlah z keramických dlaždic režných lepených do 12 ks/m2 vč.dodávky dlažby shodné se stávající</t>
  </si>
  <si>
    <t>1074364916</t>
  </si>
  <si>
    <t>"u výměny balk.dveří vč.soklu a vstupů"90</t>
  </si>
  <si>
    <t>105</t>
  </si>
  <si>
    <t>771573921R</t>
  </si>
  <si>
    <t>Oprava podlah z keramických dlaždic režných lepených do 100 ks/m2 vč.dodávky dlažby shodné se stávající</t>
  </si>
  <si>
    <t>1244045698</t>
  </si>
  <si>
    <t>"oprava doplnění po posunu dveří VO35 a VO36 vč.soklu"50</t>
  </si>
  <si>
    <t>106</t>
  </si>
  <si>
    <t>998771202</t>
  </si>
  <si>
    <t>Přesun hmot procentní pro podlahy z dlaždic v objektech v do 12 m</t>
  </si>
  <si>
    <t>1866073598</t>
  </si>
  <si>
    <t>783</t>
  </si>
  <si>
    <t>Dokončovací práce - nátěry</t>
  </si>
  <si>
    <t>107</t>
  </si>
  <si>
    <t>783827415R</t>
  </si>
  <si>
    <t>Fasádní dvojnásobný silikonový nátěr s penetrací MIV odstín shodný s fasádou</t>
  </si>
  <si>
    <t>-701543438</t>
  </si>
  <si>
    <t>784</t>
  </si>
  <si>
    <t>Dokončovací práce - malby a tapety</t>
  </si>
  <si>
    <t>108</t>
  </si>
  <si>
    <t>784171101</t>
  </si>
  <si>
    <t>Zakrytí vnitřních podlah včetně pozdějšího odkrytí</t>
  </si>
  <si>
    <t>1959087754</t>
  </si>
  <si>
    <t>"šíře 1 m před oknem nebo dveřmi"</t>
  </si>
  <si>
    <t>"1NP"175</t>
  </si>
  <si>
    <t>"2NP"112</t>
  </si>
  <si>
    <t>"lodžie nebo kryté vstupy"90</t>
  </si>
  <si>
    <t>109</t>
  </si>
  <si>
    <t>581248460</t>
  </si>
  <si>
    <t>fólie pro malířské potřeby textilní, PG 4030-03, 1 x 3 m</t>
  </si>
  <si>
    <t>-1335476078</t>
  </si>
  <si>
    <t>377*1,05 'Přepočtené koeficientem množství</t>
  </si>
  <si>
    <t>110</t>
  </si>
  <si>
    <t>784171111</t>
  </si>
  <si>
    <t>Zakrytí vnitřních ploch stěn v místnostech výšky do 3,80 m</t>
  </si>
  <si>
    <t>1450433820</t>
  </si>
  <si>
    <t>"okna a dveře obě strany"</t>
  </si>
  <si>
    <t>"VO1"(4,12*1,6+0,88*2,3)*5*2</t>
  </si>
  <si>
    <t>"VO2"(4,12*1,6+0,88*2,3)*5*2</t>
  </si>
  <si>
    <t>"VO3"(1,12*1,6+0,88*2,3)*2</t>
  </si>
  <si>
    <t>"VO4"(1,12*1,6+0,88*2,3)*2</t>
  </si>
  <si>
    <t>"VO5"(4,12*1,6+0,88*2,35)*2</t>
  </si>
  <si>
    <t>"VO6"(4,12*1,6+0,88*2,38)*2</t>
  </si>
  <si>
    <t>"VO7"(2*1,6)*2*4</t>
  </si>
  <si>
    <t>"VO8"(4,12*1,6+0,88*2,38)*2</t>
  </si>
  <si>
    <t>"VO9"(4,12*1,6+0,88*2,3)*2</t>
  </si>
  <si>
    <t>"VO10"0,9*2,4*2</t>
  </si>
  <si>
    <t>"VO11"0,9*2,4*2</t>
  </si>
  <si>
    <t>"VO12"1,1*1,45*2*28</t>
  </si>
  <si>
    <t>"VO13"2*1,6*2*8</t>
  </si>
  <si>
    <t>"VO14"2,8*2,4*2*2</t>
  </si>
  <si>
    <t>"VO15"2,8*2,4*2*2</t>
  </si>
  <si>
    <t>"VO16"2*1,6*2*9</t>
  </si>
  <si>
    <t>"VO17"(1,12*1,6+0,88*2,35)*2</t>
  </si>
  <si>
    <t>"VO18"2*1,6*2*2</t>
  </si>
  <si>
    <t>"VO18*"2*1,65*2</t>
  </si>
  <si>
    <t>"VO19"(1,12*1,65+0,88*2,4)*2</t>
  </si>
  <si>
    <t>"VO20"0,84*2,35*2</t>
  </si>
  <si>
    <t>"VO21"0,8*1,45*2</t>
  </si>
  <si>
    <t>"VO22"(3,22*1,6+0,88*2,4)*2</t>
  </si>
  <si>
    <t>"VO23"1,2*2,5*2</t>
  </si>
  <si>
    <t>"VO24"1,2*2,5*2</t>
  </si>
  <si>
    <t>"VO25"2*2,5*2*2</t>
  </si>
  <si>
    <t>"VO26"2,0*2,5*2</t>
  </si>
  <si>
    <t>"VO27"2,0*2,5*2</t>
  </si>
  <si>
    <t>"VO28"1,1*1,45*2</t>
  </si>
  <si>
    <t>"VO29"5*1,6*2</t>
  </si>
  <si>
    <t>"VO30"2*1,6*2</t>
  </si>
  <si>
    <t>"VO31"(4,12*1,6+0,88*2,3)*2*2</t>
  </si>
  <si>
    <t>"VO32"(4,12*1,6+0,88*2,3)*2*2</t>
  </si>
  <si>
    <t>"VO33"(1,12*1,6+0,88*2,3)*2</t>
  </si>
  <si>
    <t>"VO34"(1,12*1,6+0,88*2,3)*2</t>
  </si>
  <si>
    <t>"VO35"0,96*2*2</t>
  </si>
  <si>
    <t>"VO36"0,96*2*2</t>
  </si>
  <si>
    <t>"VO37"(4,12*1,6+0,88*2,38)*2</t>
  </si>
  <si>
    <t>"VO38"(4,12*1,6+0,88*2,38)*2</t>
  </si>
  <si>
    <t>"VO39"5*1,6*2</t>
  </si>
  <si>
    <t>111</t>
  </si>
  <si>
    <t>58124844</t>
  </si>
  <si>
    <t>fólie pro malířské potřeby zakrývací,  25µ,  4 x 5 m</t>
  </si>
  <si>
    <t>661706233</t>
  </si>
  <si>
    <t>819,046*1,05 'Přepočtené koeficientem množství</t>
  </si>
  <si>
    <t>112</t>
  </si>
  <si>
    <t>58124840</t>
  </si>
  <si>
    <t>páska malířská z PVC a UV odolná (7 dnů) do š40mm</t>
  </si>
  <si>
    <t>-1677328728</t>
  </si>
  <si>
    <t>"VO1"(2,3+5)*2*5*2</t>
  </si>
  <si>
    <t>"VO2"(2,3+5)*2*5*2</t>
  </si>
  <si>
    <t>"VO3"(2,3+2)*2*2</t>
  </si>
  <si>
    <t>"VO4"(2,3+2)*2*2</t>
  </si>
  <si>
    <t>"VO5"(2,35+5)*2*2</t>
  </si>
  <si>
    <t>"VO6"(2,38+5)*2*2</t>
  </si>
  <si>
    <t>"VO7"(1,6+2)*2*4*2</t>
  </si>
  <si>
    <t>"VO8"(2,38+5)*2*2</t>
  </si>
  <si>
    <t>"VO9"(2,3+5)*2*2</t>
  </si>
  <si>
    <t>"VO10"(2,4+0,9)*2*2</t>
  </si>
  <si>
    <t>"VO11"(2,4+0,9)*2*2</t>
  </si>
  <si>
    <t>"VO12"(1,45+1,1)*2*28*2</t>
  </si>
  <si>
    <t>"VO13"(1,6+2)*2*8*2</t>
  </si>
  <si>
    <t>"VO14"(2,4+2,8)*2*4</t>
  </si>
  <si>
    <t>"VO15"(2,4+2,8)*2*4</t>
  </si>
  <si>
    <t>"VO16"(1,6*2+2)*6*2</t>
  </si>
  <si>
    <t>"VO17"(2,35+2)*2*2</t>
  </si>
  <si>
    <t>"VO18"(1,6+2)*2*2*2</t>
  </si>
  <si>
    <t>"VO18*"(1,65+2)*2*2</t>
  </si>
  <si>
    <t>"VO19"(2,4+2)*2*2</t>
  </si>
  <si>
    <t>"VO20"(2,35+0,84)*2*2</t>
  </si>
  <si>
    <t>"VO21"(1,45+0,8)*2*2</t>
  </si>
  <si>
    <t>"VO22"(2,4+0,8+1,6*4+0,88+3,22)*2</t>
  </si>
  <si>
    <t>"VO23"(2,5+1,2)*4</t>
  </si>
  <si>
    <t>"VO24"(2,5+1,2)*4</t>
  </si>
  <si>
    <t>"VO25"(2,5+2)*4*2</t>
  </si>
  <si>
    <t>"VO26"(2,5+2)*4</t>
  </si>
  <si>
    <t>"VO27"(2,5+2)*4</t>
  </si>
  <si>
    <t>"VO28"(1,45+1,1)*2*2</t>
  </si>
  <si>
    <t>"VO29"(1,6+5)*2*2</t>
  </si>
  <si>
    <t>"VO30"(1,6+2)*2*2</t>
  </si>
  <si>
    <t>"VO31"(2,3+5)*2*4</t>
  </si>
  <si>
    <t>"VO32"(2,3+5)*2*4</t>
  </si>
  <si>
    <t>"VO33"(2,3+2)*2*2</t>
  </si>
  <si>
    <t>"VO34"(2,3+2)*2*2</t>
  </si>
  <si>
    <t>"VO35"(2+0,96)*4</t>
  </si>
  <si>
    <t>"VO36"(2+0,96)*4</t>
  </si>
  <si>
    <t>"VO37"(2,38+5)*2*2</t>
  </si>
  <si>
    <t>"VO38"(2,38+5)*2*2</t>
  </si>
  <si>
    <t>"VO39"(1,6+5)*2*2</t>
  </si>
  <si>
    <t>1614,92*1,05 'Přepočtené koeficientem množství</t>
  </si>
  <si>
    <t>113</t>
  </si>
  <si>
    <t>784171121</t>
  </si>
  <si>
    <t>Zakrytí vnitřních ploch  konstrukcí nebo prvků  v místnostech výšky do 3,80 m</t>
  </si>
  <si>
    <t>-1287481617</t>
  </si>
  <si>
    <t>114</t>
  </si>
  <si>
    <t>896007206</t>
  </si>
  <si>
    <t>35,678*1,05 'Přepočtené koeficientem množství</t>
  </si>
  <si>
    <t>115</t>
  </si>
  <si>
    <t>784181121</t>
  </si>
  <si>
    <t>Hloubková jednonásobná penetrace podkladu v místnostech výšky do 3,80 m</t>
  </si>
  <si>
    <t>124197548</t>
  </si>
  <si>
    <t>"nové MIV z vnitřní plochy"1,6</t>
  </si>
  <si>
    <t>116</t>
  </si>
  <si>
    <t>784221101</t>
  </si>
  <si>
    <t>Dvojnásobné bílé malby  ze směsí za sucha dobře otěruvzdorných v místnostech do 3,80 m</t>
  </si>
  <si>
    <t>-594713589</t>
  </si>
  <si>
    <t>117</t>
  </si>
  <si>
    <t>784950031R</t>
  </si>
  <si>
    <t>Oprava stávajíích maleb z malířských směsí odstín dle stávající</t>
  </si>
  <si>
    <t>1993715259</t>
  </si>
  <si>
    <t>"ostění a nadpraží oken a dveří"</t>
  </si>
  <si>
    <t>"VO1"(2,3*2+5)*5*0,16</t>
  </si>
  <si>
    <t>"VO2"(2,3*2+5)*5*0,16</t>
  </si>
  <si>
    <t>"VO3"(2,3*2+2+1,12)*0,16</t>
  </si>
  <si>
    <t>"VO4"(2,3*2+2+1,12)*0,16</t>
  </si>
  <si>
    <t>"VO5"(2,35*2+5)*0,16</t>
  </si>
  <si>
    <t>"VO6"(2,38*2+5)*0,16</t>
  </si>
  <si>
    <t>"VO7"(1,6*2+2)*4*0,16</t>
  </si>
  <si>
    <t>"VO8"(2,38*2+5)*0,16</t>
  </si>
  <si>
    <t>"VO9"(2,3*2+5)*0,16</t>
  </si>
  <si>
    <t>"VO10"(2,4*2+0,9)*0,15</t>
  </si>
  <si>
    <t>"VO11"(2,4*2+0,9)*0,15</t>
  </si>
  <si>
    <t>"VO12"(1,45*2+1,1)*28*0,21</t>
  </si>
  <si>
    <t>"VO13"(1,6*2+2)*8*0,16</t>
  </si>
  <si>
    <t>"VO14"(2,4*2+2,8)*2*0,15</t>
  </si>
  <si>
    <t>"VO15"(2,4*2+2,8)*2*0,15</t>
  </si>
  <si>
    <t>"VO16"(1,6*2+2)*6*0,16</t>
  </si>
  <si>
    <t>"VO17"(2,35*2+2)*0,16</t>
  </si>
  <si>
    <t>"VO18"(1,6*2+2)*2*0,16</t>
  </si>
  <si>
    <t>"VO18*"(1,6*2+2)*0,16</t>
  </si>
  <si>
    <t>"VO19"(2,4*2+2)*0,16</t>
  </si>
  <si>
    <t>"VO20"(2,35*2+0,84)*0,25</t>
  </si>
  <si>
    <t>"VO21"(1,45*2+0,8)*0,25</t>
  </si>
  <si>
    <t>"VO22"(1,6*2+2,4*2+5)*0,16</t>
  </si>
  <si>
    <t>"VO23"(2,5*2+1,2)*0,2</t>
  </si>
  <si>
    <t>"VO24"(2,5*2+1,2)*0,2</t>
  </si>
  <si>
    <t>"VO25"(2,5*2+2)*2*0,2</t>
  </si>
  <si>
    <t>"VO26"(2,5*2+2,0)*0,2</t>
  </si>
  <si>
    <t>"VO27"(2,5*2+2,0)*0,2</t>
  </si>
  <si>
    <t>"VO28"(1,45+1,1)*2*0,21</t>
  </si>
  <si>
    <t>"VO29"(1,6*2+5)*0,2</t>
  </si>
  <si>
    <t>"VO30"(1,6*2+2)*0,16</t>
  </si>
  <si>
    <t>"VO31"(2,3*2+5)*2*0,16</t>
  </si>
  <si>
    <t>"VO32"(2,3*2+5)*2*0,16</t>
  </si>
  <si>
    <t>"VO33"(2,3*2+2)*0,16</t>
  </si>
  <si>
    <t>"VO34"(2,3*2+2)*0,16</t>
  </si>
  <si>
    <t>"VO35"(2*2+0,96)*0,4</t>
  </si>
  <si>
    <t>"VO36"(2*2+0,96)*0,4</t>
  </si>
  <si>
    <t>"VO37"(2,38*2+5)*0,2</t>
  </si>
  <si>
    <t>"VO38"(2,38*2+5)*0,2</t>
  </si>
  <si>
    <t>"VO39"(1,6*2+5)*0,16</t>
  </si>
  <si>
    <t>786</t>
  </si>
  <si>
    <t>Dokončovací práce - čalounické úpravy</t>
  </si>
  <si>
    <t>118</t>
  </si>
  <si>
    <t>786926111R</t>
  </si>
  <si>
    <t xml:space="preserve">Demontáž AL lamelové žaluzie vnitřní </t>
  </si>
  <si>
    <t>-1453797314</t>
  </si>
  <si>
    <t>"jako motnáž"201,676</t>
  </si>
  <si>
    <t>119</t>
  </si>
  <si>
    <t>786626111R</t>
  </si>
  <si>
    <t>Montáž a dodávka žaluzie horizontální vnitřní AL lamely bílé s  řetízkovým ovládáním</t>
  </si>
  <si>
    <t>-1169703806</t>
  </si>
  <si>
    <t>"VO5"4,12*1,6+0,88*2,35</t>
  </si>
  <si>
    <t>"VO6"4,12*1,6+0,88*2,38</t>
  </si>
  <si>
    <t>"VO8"4,12*1,6+0,88*2,38</t>
  </si>
  <si>
    <t>"VO9"4,12*1,6+0,88*2,3</t>
  </si>
  <si>
    <t>"VO17"1,12*1,6+0,88*2,35</t>
  </si>
  <si>
    <t>"VO19"1,12*1,65+0,88*2,4</t>
  </si>
  <si>
    <t>"VO22"3,22*1,65+0,88*2,4</t>
  </si>
  <si>
    <t>"VO33"(1,12*1,6+0,88*2,30)</t>
  </si>
  <si>
    <t>"VO34"(1,12*1,6+0,88*2,30)</t>
  </si>
  <si>
    <t>120</t>
  </si>
  <si>
    <t>998786202</t>
  </si>
  <si>
    <t>Přesun hmot procentní pro čalounické úpravy v objektech v do 12 m</t>
  </si>
  <si>
    <t>967125349</t>
  </si>
  <si>
    <t>HZS</t>
  </si>
  <si>
    <t>Hodinové zúčtovací sazby</t>
  </si>
  <si>
    <t>121</t>
  </si>
  <si>
    <t>HZS1291R</t>
  </si>
  <si>
    <t>Hodinová zúčtovací sazba pomocný stavební dělník- vystěhování a nastěhování nábytku a vybavení z prostoru pro výměnu oken</t>
  </si>
  <si>
    <t>hod</t>
  </si>
  <si>
    <t>512</t>
  </si>
  <si>
    <t>1861225178</t>
  </si>
  <si>
    <t>122</t>
  </si>
  <si>
    <t>HZS1293R</t>
  </si>
  <si>
    <t>Demontáž a zpětná montáž  vybavení a zařízení pro výměnu oken (např.garnýže,zákryty topných těles, zábradlí před okny apod.)</t>
  </si>
  <si>
    <t>1211350159</t>
  </si>
  <si>
    <t>Objekt: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</si>
  <si>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</si>
  <si>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</si>
  <si>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</si>
  <si>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</si>
  <si>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</si>
  <si>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</si>
  <si>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</si>
  <si>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</si>
  <si>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-1532337407</t>
  </si>
  <si>
    <t>VRN4</t>
  </si>
  <si>
    <t>Inženýrská činnost</t>
  </si>
  <si>
    <t>045002000</t>
  </si>
  <si>
    <t>Kompletační a koordinační činnost</t>
  </si>
  <si>
    <t>-1218989064</t>
  </si>
  <si>
    <t>VRN7</t>
  </si>
  <si>
    <t>Provozní vlivy</t>
  </si>
  <si>
    <t>070001000</t>
  </si>
  <si>
    <t>718255928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</si>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</sst>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2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8" fillId="0" borderId="18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8" fillId="0" borderId="23" xfId="0" applyNumberFormat="1" applyFont="1" applyBorder="1" applyAlignment="1" applyProtection="1">
      <alignment vertical="center"/>
    </xf>
    <xf numFmtId="4" fontId="28" fillId="0" borderId="24" xfId="0" applyNumberFormat="1" applyFont="1" applyBorder="1" applyAlignment="1" applyProtection="1">
      <alignment vertical="center"/>
    </xf>
    <xf numFmtId="166" fontId="28" fillId="0" borderId="24" xfId="0" applyNumberFormat="1" applyFont="1" applyBorder="1" applyAlignment="1" applyProtection="1">
      <alignment vertical="center"/>
    </xf>
    <xf numFmtId="4" fontId="28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29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0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1" fillId="0" borderId="16" xfId="0" applyNumberFormat="1" applyFont="1" applyBorder="1" applyAlignment="1" applyProtection="1"/>
    <xf numFmtId="166" fontId="31" fillId="0" borderId="17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8" xfId="0" applyFont="1" applyBorder="1" applyAlignment="1" applyProtection="1">
      <alignment horizontal="center" vertical="center"/>
    </xf>
    <xf numFmtId="49" fontId="34" fillId="0" borderId="28" xfId="0" applyNumberFormat="1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center" vertical="center" wrapText="1"/>
    </xf>
    <xf numFmtId="167" fontId="34" fillId="0" borderId="28" xfId="0" applyNumberFormat="1" applyFont="1" applyBorder="1" applyAlignment="1" applyProtection="1">
      <alignment vertical="center"/>
    </xf>
    <xf numFmtId="4" fontId="34" fillId="3" borderId="28" xfId="0" applyNumberFormat="1" applyFont="1" applyFill="1" applyBorder="1" applyAlignment="1" applyProtection="1">
      <alignment vertical="center"/>
      <protection locked="0"/>
    </xf>
    <xf numFmtId="4" fontId="34" fillId="0" borderId="28" xfId="0" applyNumberFormat="1" applyFont="1" applyBorder="1" applyAlignment="1" applyProtection="1">
      <alignment vertical="center"/>
    </xf>
    <xf numFmtId="0" fontId="34" fillId="0" borderId="5" xfId="0" applyFont="1" applyBorder="1" applyAlignment="1">
      <alignment vertical="center"/>
    </xf>
    <xf numFmtId="0" fontId="34" fillId="3" borderId="28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0" fillId="3" borderId="28" xfId="0" applyNumberFormat="1" applyFont="1" applyFill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5" fillId="0" borderId="29" xfId="0" applyFont="1" applyBorder="1" applyAlignment="1" applyProtection="1">
      <alignment vertical="center" wrapText="1"/>
      <protection locked="0"/>
    </xf>
    <xf numFmtId="0" fontId="35" fillId="0" borderId="30" xfId="0" applyFont="1" applyBorder="1" applyAlignment="1" applyProtection="1">
      <alignment vertical="center" wrapText="1"/>
      <protection locked="0"/>
    </xf>
    <xf numFmtId="0" fontId="35" fillId="0" borderId="31" xfId="0" applyFont="1" applyBorder="1" applyAlignment="1" applyProtection="1">
      <alignment vertical="center" wrapText="1"/>
      <protection locked="0"/>
    </xf>
    <xf numFmtId="0" fontId="35" fillId="0" borderId="32" xfId="0" applyFont="1" applyBorder="1" applyAlignment="1" applyProtection="1">
      <alignment horizontal="center" vertical="center" wrapText="1"/>
      <protection locked="0"/>
    </xf>
    <xf numFmtId="0" fontId="35" fillId="0" borderId="33" xfId="0" applyFont="1" applyBorder="1" applyAlignment="1" applyProtection="1">
      <alignment horizontal="center" vertical="center" wrapText="1"/>
      <protection locked="0"/>
    </xf>
    <xf numFmtId="0" fontId="35" fillId="0" borderId="32" xfId="0" applyFont="1" applyBorder="1" applyAlignment="1" applyProtection="1">
      <alignment vertical="center" wrapText="1"/>
      <protection locked="0"/>
    </xf>
    <xf numFmtId="0" fontId="35" fillId="0" borderId="33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49" fontId="38" fillId="0" borderId="1" xfId="0" applyNumberFormat="1" applyFont="1" applyBorder="1" applyAlignment="1" applyProtection="1">
      <alignment vertical="center" wrapText="1"/>
      <protection locked="0"/>
    </xf>
    <xf numFmtId="0" fontId="35" fillId="0" borderId="35" xfId="0" applyFont="1" applyBorder="1" applyAlignment="1" applyProtection="1">
      <alignment vertical="center" wrapText="1"/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35" fillId="0" borderId="36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top"/>
      <protection locked="0"/>
    </xf>
    <xf numFmtId="0" fontId="35" fillId="0" borderId="0" xfId="0" applyFont="1" applyAlignment="1" applyProtection="1">
      <alignment vertical="top"/>
      <protection locked="0"/>
    </xf>
    <xf numFmtId="0" fontId="35" fillId="0" borderId="29" xfId="0" applyFont="1" applyBorder="1" applyAlignment="1" applyProtection="1">
      <alignment horizontal="left" vertical="center"/>
      <protection locked="0"/>
    </xf>
    <xf numFmtId="0" fontId="35" fillId="0" borderId="30" xfId="0" applyFont="1" applyBorder="1" applyAlignment="1" applyProtection="1">
      <alignment horizontal="left" vertical="center"/>
      <protection locked="0"/>
    </xf>
    <xf numFmtId="0" fontId="35" fillId="0" borderId="31" xfId="0" applyFont="1" applyBorder="1" applyAlignment="1" applyProtection="1">
      <alignment horizontal="left" vertical="center"/>
      <protection locked="0"/>
    </xf>
    <xf numFmtId="0" fontId="35" fillId="0" borderId="32" xfId="0" applyFont="1" applyBorder="1" applyAlignment="1" applyProtection="1">
      <alignment horizontal="left" vertical="center"/>
      <protection locked="0"/>
    </xf>
    <xf numFmtId="0" fontId="35" fillId="0" borderId="33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center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0" borderId="1" xfId="0" applyFont="1" applyFill="1" applyBorder="1" applyAlignment="1" applyProtection="1">
      <alignment horizontal="left" vertical="center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35" fillId="0" borderId="35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5" fillId="0" borderId="36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5" fillId="0" borderId="29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35" fillId="0" borderId="31" xfId="0" applyFont="1" applyBorder="1" applyAlignment="1" applyProtection="1">
      <alignment horizontal="left" vertical="center" wrapText="1"/>
      <protection locked="0"/>
    </xf>
    <xf numFmtId="0" fontId="35" fillId="0" borderId="32" xfId="0" applyFont="1" applyBorder="1" applyAlignment="1" applyProtection="1">
      <alignment horizontal="left" vertical="center" wrapText="1"/>
      <protection locked="0"/>
    </xf>
    <xf numFmtId="0" fontId="35" fillId="0" borderId="33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38" fillId="0" borderId="35" xfId="0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vertical="center" wrapText="1"/>
      <protection locked="0"/>
    </xf>
    <xf numFmtId="0" fontId="38" fillId="0" borderId="36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1" xfId="0" applyFont="1" applyBorder="1" applyAlignment="1" applyProtection="1">
      <alignment horizontal="center" vertical="top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37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8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7" fillId="0" borderId="34" xfId="0" applyFont="1" applyBorder="1" applyAlignment="1" applyProtection="1">
      <alignment horizontal="left"/>
      <protection locked="0"/>
    </xf>
    <xf numFmtId="0" fontId="40" fillId="0" borderId="34" xfId="0" applyFont="1" applyBorder="1" applyAlignment="1" applyProtection="1">
      <protection locked="0"/>
    </xf>
    <xf numFmtId="0" fontId="35" fillId="0" borderId="32" xfId="0" applyFont="1" applyBorder="1" applyAlignment="1" applyProtection="1">
      <alignment vertical="top"/>
      <protection locked="0"/>
    </xf>
    <xf numFmtId="0" fontId="35" fillId="0" borderId="33" xfId="0" applyFont="1" applyBorder="1" applyAlignment="1" applyProtection="1">
      <alignment vertical="top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left" vertical="top"/>
      <protection locked="0"/>
    </xf>
    <xf numFmtId="0" fontId="35" fillId="0" borderId="35" xfId="0" applyFont="1" applyBorder="1" applyAlignment="1" applyProtection="1">
      <alignment vertical="top"/>
      <protection locked="0"/>
    </xf>
    <xf numFmtId="0" fontId="35" fillId="0" borderId="34" xfId="0" applyFont="1" applyBorder="1" applyAlignment="1" applyProtection="1">
      <alignment vertical="top"/>
      <protection locked="0"/>
    </xf>
    <xf numFmtId="0" fontId="35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9" fillId="2" borderId="0" xfId="1" applyFont="1" applyFill="1" applyAlignment="1">
      <alignment vertical="center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38" fillId="0" borderId="1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7" fillId="0" borderId="34" xfId="0" applyFont="1" applyBorder="1" applyAlignment="1" applyProtection="1">
      <alignment horizontal="left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49" fontId="38" fillId="0" borderId="1" xfId="0" applyNumberFormat="1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7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5"/>
  <sheetViews>
    <sheetView showGridLines="0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66"/>
      <c r="AS2" s="366"/>
      <c r="AT2" s="366"/>
      <c r="AU2" s="366"/>
      <c r="AV2" s="366"/>
      <c r="AW2" s="366"/>
      <c r="AX2" s="366"/>
      <c r="AY2" s="366"/>
      <c r="AZ2" s="366"/>
      <c r="BA2" s="366"/>
      <c r="BB2" s="366"/>
      <c r="BC2" s="366"/>
      <c r="BD2" s="366"/>
      <c r="BE2" s="366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31" t="s">
        <v>16</v>
      </c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28"/>
      <c r="AQ5" s="30"/>
      <c r="BE5" s="329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33" t="s">
        <v>19</v>
      </c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28"/>
      <c r="AQ6" s="30"/>
      <c r="BE6" s="330"/>
      <c r="BS6" s="23" t="s">
        <v>8</v>
      </c>
    </row>
    <row r="7" spans="1:74" ht="14.45" customHeight="1">
      <c r="B7" s="27"/>
      <c r="C7" s="28"/>
      <c r="D7" s="36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23</v>
      </c>
      <c r="AO7" s="28"/>
      <c r="AP7" s="28"/>
      <c r="AQ7" s="30"/>
      <c r="BE7" s="330"/>
      <c r="BS7" s="23" t="s">
        <v>8</v>
      </c>
    </row>
    <row r="8" spans="1:74" ht="14.45" customHeight="1">
      <c r="B8" s="27"/>
      <c r="C8" s="28"/>
      <c r="D8" s="36" t="s">
        <v>24</v>
      </c>
      <c r="E8" s="28"/>
      <c r="F8" s="28"/>
      <c r="G8" s="28"/>
      <c r="H8" s="28"/>
      <c r="I8" s="28"/>
      <c r="J8" s="28"/>
      <c r="K8" s="34" t="s">
        <v>25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26</v>
      </c>
      <c r="AL8" s="28"/>
      <c r="AM8" s="28"/>
      <c r="AN8" s="37" t="s">
        <v>27</v>
      </c>
      <c r="AO8" s="28"/>
      <c r="AP8" s="28"/>
      <c r="AQ8" s="30"/>
      <c r="BE8" s="330"/>
      <c r="BS8" s="23" t="s">
        <v>8</v>
      </c>
    </row>
    <row r="9" spans="1:74" ht="29.25" customHeight="1">
      <c r="B9" s="27"/>
      <c r="C9" s="28"/>
      <c r="D9" s="33" t="s">
        <v>28</v>
      </c>
      <c r="E9" s="28"/>
      <c r="F9" s="28"/>
      <c r="G9" s="28"/>
      <c r="H9" s="28"/>
      <c r="I9" s="28"/>
      <c r="J9" s="28"/>
      <c r="K9" s="38" t="s">
        <v>29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30"/>
      <c r="BS9" s="23" t="s">
        <v>8</v>
      </c>
    </row>
    <row r="10" spans="1:74" ht="14.45" customHeight="1">
      <c r="B10" s="27"/>
      <c r="C10" s="28"/>
      <c r="D10" s="36" t="s">
        <v>30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31</v>
      </c>
      <c r="AL10" s="28"/>
      <c r="AM10" s="28"/>
      <c r="AN10" s="34" t="s">
        <v>23</v>
      </c>
      <c r="AO10" s="28"/>
      <c r="AP10" s="28"/>
      <c r="AQ10" s="30"/>
      <c r="BE10" s="330"/>
      <c r="BS10" s="23" t="s">
        <v>8</v>
      </c>
    </row>
    <row r="11" spans="1:74" ht="18.399999999999999" customHeight="1">
      <c r="B11" s="27"/>
      <c r="C11" s="28"/>
      <c r="D11" s="28"/>
      <c r="E11" s="34" t="s">
        <v>32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33</v>
      </c>
      <c r="AL11" s="28"/>
      <c r="AM11" s="28"/>
      <c r="AN11" s="34" t="s">
        <v>23</v>
      </c>
      <c r="AO11" s="28"/>
      <c r="AP11" s="28"/>
      <c r="AQ11" s="30"/>
      <c r="BE11" s="330"/>
      <c r="BS11" s="23" t="s">
        <v>8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30"/>
      <c r="BS12" s="23" t="s">
        <v>8</v>
      </c>
    </row>
    <row r="13" spans="1:74" ht="14.45" customHeight="1">
      <c r="B13" s="27"/>
      <c r="C13" s="28"/>
      <c r="D13" s="36" t="s">
        <v>34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31</v>
      </c>
      <c r="AL13" s="28"/>
      <c r="AM13" s="28"/>
      <c r="AN13" s="39" t="s">
        <v>35</v>
      </c>
      <c r="AO13" s="28"/>
      <c r="AP13" s="28"/>
      <c r="AQ13" s="30"/>
      <c r="BE13" s="330"/>
      <c r="BS13" s="23" t="s">
        <v>8</v>
      </c>
    </row>
    <row r="14" spans="1:74">
      <c r="B14" s="27"/>
      <c r="C14" s="28"/>
      <c r="D14" s="28"/>
      <c r="E14" s="334" t="s">
        <v>35</v>
      </c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6" t="s">
        <v>33</v>
      </c>
      <c r="AL14" s="28"/>
      <c r="AM14" s="28"/>
      <c r="AN14" s="39" t="s">
        <v>35</v>
      </c>
      <c r="AO14" s="28"/>
      <c r="AP14" s="28"/>
      <c r="AQ14" s="30"/>
      <c r="BE14" s="330"/>
      <c r="BS14" s="23" t="s">
        <v>8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30"/>
      <c r="BS15" s="23" t="s">
        <v>6</v>
      </c>
    </row>
    <row r="16" spans="1:74" ht="14.45" customHeight="1">
      <c r="B16" s="27"/>
      <c r="C16" s="28"/>
      <c r="D16" s="36" t="s">
        <v>36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31</v>
      </c>
      <c r="AL16" s="28"/>
      <c r="AM16" s="28"/>
      <c r="AN16" s="34" t="s">
        <v>23</v>
      </c>
      <c r="AO16" s="28"/>
      <c r="AP16" s="28"/>
      <c r="AQ16" s="30"/>
      <c r="BE16" s="330"/>
      <c r="BS16" s="23" t="s">
        <v>6</v>
      </c>
    </row>
    <row r="17" spans="2:71" ht="18.399999999999999" customHeight="1">
      <c r="B17" s="27"/>
      <c r="C17" s="28"/>
      <c r="D17" s="28"/>
      <c r="E17" s="34" t="s">
        <v>37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33</v>
      </c>
      <c r="AL17" s="28"/>
      <c r="AM17" s="28"/>
      <c r="AN17" s="34" t="s">
        <v>23</v>
      </c>
      <c r="AO17" s="28"/>
      <c r="AP17" s="28"/>
      <c r="AQ17" s="30"/>
      <c r="BE17" s="330"/>
      <c r="BS17" s="23" t="s">
        <v>38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30"/>
      <c r="BS18" s="23" t="s">
        <v>8</v>
      </c>
    </row>
    <row r="19" spans="2:71" ht="14.45" customHeight="1">
      <c r="B19" s="27"/>
      <c r="C19" s="28"/>
      <c r="D19" s="36" t="s">
        <v>39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30"/>
      <c r="BS19" s="23" t="s">
        <v>8</v>
      </c>
    </row>
    <row r="20" spans="2:71" ht="57" customHeight="1">
      <c r="B20" s="27"/>
      <c r="C20" s="28"/>
      <c r="D20" s="28"/>
      <c r="E20" s="336" t="s">
        <v>40</v>
      </c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28"/>
      <c r="AP20" s="28"/>
      <c r="AQ20" s="30"/>
      <c r="BE20" s="330"/>
      <c r="BS20" s="23" t="s">
        <v>38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30"/>
    </row>
    <row r="22" spans="2:71" ht="6.95" customHeight="1">
      <c r="B22" s="27"/>
      <c r="C22" s="28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8"/>
      <c r="AQ22" s="30"/>
      <c r="BE22" s="330"/>
    </row>
    <row r="23" spans="2:71" s="1" customFormat="1" ht="25.9" customHeight="1">
      <c r="B23" s="41"/>
      <c r="C23" s="42"/>
      <c r="D23" s="43" t="s">
        <v>41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37">
        <f>ROUND(AG51,2)</f>
        <v>0</v>
      </c>
      <c r="AL23" s="338"/>
      <c r="AM23" s="338"/>
      <c r="AN23" s="338"/>
      <c r="AO23" s="338"/>
      <c r="AP23" s="42"/>
      <c r="AQ23" s="45"/>
      <c r="BE23" s="330"/>
    </row>
    <row r="24" spans="2:71" s="1" customFormat="1" ht="6.95" customHeight="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30"/>
    </row>
    <row r="25" spans="2:71" s="1" customFormat="1" ht="13.5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39" t="s">
        <v>42</v>
      </c>
      <c r="M25" s="339"/>
      <c r="N25" s="339"/>
      <c r="O25" s="339"/>
      <c r="P25" s="42"/>
      <c r="Q25" s="42"/>
      <c r="R25" s="42"/>
      <c r="S25" s="42"/>
      <c r="T25" s="42"/>
      <c r="U25" s="42"/>
      <c r="V25" s="42"/>
      <c r="W25" s="339" t="s">
        <v>43</v>
      </c>
      <c r="X25" s="339"/>
      <c r="Y25" s="339"/>
      <c r="Z25" s="339"/>
      <c r="AA25" s="339"/>
      <c r="AB25" s="339"/>
      <c r="AC25" s="339"/>
      <c r="AD25" s="339"/>
      <c r="AE25" s="339"/>
      <c r="AF25" s="42"/>
      <c r="AG25" s="42"/>
      <c r="AH25" s="42"/>
      <c r="AI25" s="42"/>
      <c r="AJ25" s="42"/>
      <c r="AK25" s="339" t="s">
        <v>44</v>
      </c>
      <c r="AL25" s="339"/>
      <c r="AM25" s="339"/>
      <c r="AN25" s="339"/>
      <c r="AO25" s="339"/>
      <c r="AP25" s="42"/>
      <c r="AQ25" s="45"/>
      <c r="BE25" s="330"/>
    </row>
    <row r="26" spans="2:71" s="2" customFormat="1" ht="14.45" customHeight="1">
      <c r="B26" s="47"/>
      <c r="C26" s="48"/>
      <c r="D26" s="49" t="s">
        <v>45</v>
      </c>
      <c r="E26" s="48"/>
      <c r="F26" s="49" t="s">
        <v>46</v>
      </c>
      <c r="G26" s="48"/>
      <c r="H26" s="48"/>
      <c r="I26" s="48"/>
      <c r="J26" s="48"/>
      <c r="K26" s="48"/>
      <c r="L26" s="340">
        <v>0.21</v>
      </c>
      <c r="M26" s="341"/>
      <c r="N26" s="341"/>
      <c r="O26" s="341"/>
      <c r="P26" s="48"/>
      <c r="Q26" s="48"/>
      <c r="R26" s="48"/>
      <c r="S26" s="48"/>
      <c r="T26" s="48"/>
      <c r="U26" s="48"/>
      <c r="V26" s="48"/>
      <c r="W26" s="342">
        <f>ROUND(AZ51,2)</f>
        <v>0</v>
      </c>
      <c r="X26" s="341"/>
      <c r="Y26" s="341"/>
      <c r="Z26" s="341"/>
      <c r="AA26" s="341"/>
      <c r="AB26" s="341"/>
      <c r="AC26" s="341"/>
      <c r="AD26" s="341"/>
      <c r="AE26" s="341"/>
      <c r="AF26" s="48"/>
      <c r="AG26" s="48"/>
      <c r="AH26" s="48"/>
      <c r="AI26" s="48"/>
      <c r="AJ26" s="48"/>
      <c r="AK26" s="342">
        <f>ROUND(AV51,2)</f>
        <v>0</v>
      </c>
      <c r="AL26" s="341"/>
      <c r="AM26" s="341"/>
      <c r="AN26" s="341"/>
      <c r="AO26" s="341"/>
      <c r="AP26" s="48"/>
      <c r="AQ26" s="50"/>
      <c r="BE26" s="330"/>
    </row>
    <row r="27" spans="2:71" s="2" customFormat="1" ht="14.45" customHeight="1">
      <c r="B27" s="47"/>
      <c r="C27" s="48"/>
      <c r="D27" s="48"/>
      <c r="E27" s="48"/>
      <c r="F27" s="49" t="s">
        <v>47</v>
      </c>
      <c r="G27" s="48"/>
      <c r="H27" s="48"/>
      <c r="I27" s="48"/>
      <c r="J27" s="48"/>
      <c r="K27" s="48"/>
      <c r="L27" s="340">
        <v>0.15</v>
      </c>
      <c r="M27" s="341"/>
      <c r="N27" s="341"/>
      <c r="O27" s="341"/>
      <c r="P27" s="48"/>
      <c r="Q27" s="48"/>
      <c r="R27" s="48"/>
      <c r="S27" s="48"/>
      <c r="T27" s="48"/>
      <c r="U27" s="48"/>
      <c r="V27" s="48"/>
      <c r="W27" s="342">
        <f>ROUND(BA51,2)</f>
        <v>0</v>
      </c>
      <c r="X27" s="341"/>
      <c r="Y27" s="341"/>
      <c r="Z27" s="341"/>
      <c r="AA27" s="341"/>
      <c r="AB27" s="341"/>
      <c r="AC27" s="341"/>
      <c r="AD27" s="341"/>
      <c r="AE27" s="341"/>
      <c r="AF27" s="48"/>
      <c r="AG27" s="48"/>
      <c r="AH27" s="48"/>
      <c r="AI27" s="48"/>
      <c r="AJ27" s="48"/>
      <c r="AK27" s="342">
        <f>ROUND(AW51,2)</f>
        <v>0</v>
      </c>
      <c r="AL27" s="341"/>
      <c r="AM27" s="341"/>
      <c r="AN27" s="341"/>
      <c r="AO27" s="341"/>
      <c r="AP27" s="48"/>
      <c r="AQ27" s="50"/>
      <c r="BE27" s="330"/>
    </row>
    <row r="28" spans="2:71" s="2" customFormat="1" ht="14.45" hidden="1" customHeight="1">
      <c r="B28" s="47"/>
      <c r="C28" s="48"/>
      <c r="D28" s="48"/>
      <c r="E28" s="48"/>
      <c r="F28" s="49" t="s">
        <v>48</v>
      </c>
      <c r="G28" s="48"/>
      <c r="H28" s="48"/>
      <c r="I28" s="48"/>
      <c r="J28" s="48"/>
      <c r="K28" s="48"/>
      <c r="L28" s="340">
        <v>0.21</v>
      </c>
      <c r="M28" s="341"/>
      <c r="N28" s="341"/>
      <c r="O28" s="341"/>
      <c r="P28" s="48"/>
      <c r="Q28" s="48"/>
      <c r="R28" s="48"/>
      <c r="S28" s="48"/>
      <c r="T28" s="48"/>
      <c r="U28" s="48"/>
      <c r="V28" s="48"/>
      <c r="W28" s="342">
        <f>ROUND(BB51,2)</f>
        <v>0</v>
      </c>
      <c r="X28" s="341"/>
      <c r="Y28" s="341"/>
      <c r="Z28" s="341"/>
      <c r="AA28" s="341"/>
      <c r="AB28" s="341"/>
      <c r="AC28" s="341"/>
      <c r="AD28" s="341"/>
      <c r="AE28" s="341"/>
      <c r="AF28" s="48"/>
      <c r="AG28" s="48"/>
      <c r="AH28" s="48"/>
      <c r="AI28" s="48"/>
      <c r="AJ28" s="48"/>
      <c r="AK28" s="342">
        <v>0</v>
      </c>
      <c r="AL28" s="341"/>
      <c r="AM28" s="341"/>
      <c r="AN28" s="341"/>
      <c r="AO28" s="341"/>
      <c r="AP28" s="48"/>
      <c r="AQ28" s="50"/>
      <c r="BE28" s="330"/>
    </row>
    <row r="29" spans="2:71" s="2" customFormat="1" ht="14.45" hidden="1" customHeight="1">
      <c r="B29" s="47"/>
      <c r="C29" s="48"/>
      <c r="D29" s="48"/>
      <c r="E29" s="48"/>
      <c r="F29" s="49" t="s">
        <v>49</v>
      </c>
      <c r="G29" s="48"/>
      <c r="H29" s="48"/>
      <c r="I29" s="48"/>
      <c r="J29" s="48"/>
      <c r="K29" s="48"/>
      <c r="L29" s="340">
        <v>0.15</v>
      </c>
      <c r="M29" s="341"/>
      <c r="N29" s="341"/>
      <c r="O29" s="341"/>
      <c r="P29" s="48"/>
      <c r="Q29" s="48"/>
      <c r="R29" s="48"/>
      <c r="S29" s="48"/>
      <c r="T29" s="48"/>
      <c r="U29" s="48"/>
      <c r="V29" s="48"/>
      <c r="W29" s="342">
        <f>ROUND(BC51,2)</f>
        <v>0</v>
      </c>
      <c r="X29" s="341"/>
      <c r="Y29" s="341"/>
      <c r="Z29" s="341"/>
      <c r="AA29" s="341"/>
      <c r="AB29" s="341"/>
      <c r="AC29" s="341"/>
      <c r="AD29" s="341"/>
      <c r="AE29" s="341"/>
      <c r="AF29" s="48"/>
      <c r="AG29" s="48"/>
      <c r="AH29" s="48"/>
      <c r="AI29" s="48"/>
      <c r="AJ29" s="48"/>
      <c r="AK29" s="342">
        <v>0</v>
      </c>
      <c r="AL29" s="341"/>
      <c r="AM29" s="341"/>
      <c r="AN29" s="341"/>
      <c r="AO29" s="341"/>
      <c r="AP29" s="48"/>
      <c r="AQ29" s="50"/>
      <c r="BE29" s="330"/>
    </row>
    <row r="30" spans="2:71" s="2" customFormat="1" ht="14.45" hidden="1" customHeight="1">
      <c r="B30" s="47"/>
      <c r="C30" s="48"/>
      <c r="D30" s="48"/>
      <c r="E30" s="48"/>
      <c r="F30" s="49" t="s">
        <v>50</v>
      </c>
      <c r="G30" s="48"/>
      <c r="H30" s="48"/>
      <c r="I30" s="48"/>
      <c r="J30" s="48"/>
      <c r="K30" s="48"/>
      <c r="L30" s="340">
        <v>0</v>
      </c>
      <c r="M30" s="341"/>
      <c r="N30" s="341"/>
      <c r="O30" s="341"/>
      <c r="P30" s="48"/>
      <c r="Q30" s="48"/>
      <c r="R30" s="48"/>
      <c r="S30" s="48"/>
      <c r="T30" s="48"/>
      <c r="U30" s="48"/>
      <c r="V30" s="48"/>
      <c r="W30" s="342">
        <f>ROUND(BD51,2)</f>
        <v>0</v>
      </c>
      <c r="X30" s="341"/>
      <c r="Y30" s="341"/>
      <c r="Z30" s="341"/>
      <c r="AA30" s="341"/>
      <c r="AB30" s="341"/>
      <c r="AC30" s="341"/>
      <c r="AD30" s="341"/>
      <c r="AE30" s="341"/>
      <c r="AF30" s="48"/>
      <c r="AG30" s="48"/>
      <c r="AH30" s="48"/>
      <c r="AI30" s="48"/>
      <c r="AJ30" s="48"/>
      <c r="AK30" s="342">
        <v>0</v>
      </c>
      <c r="AL30" s="341"/>
      <c r="AM30" s="341"/>
      <c r="AN30" s="341"/>
      <c r="AO30" s="341"/>
      <c r="AP30" s="48"/>
      <c r="AQ30" s="50"/>
      <c r="BE30" s="330"/>
    </row>
    <row r="31" spans="2:71" s="1" customFormat="1" ht="6.95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30"/>
    </row>
    <row r="32" spans="2:71" s="1" customFormat="1" ht="25.9" customHeight="1">
      <c r="B32" s="41"/>
      <c r="C32" s="51"/>
      <c r="D32" s="52" t="s">
        <v>51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52</v>
      </c>
      <c r="U32" s="53"/>
      <c r="V32" s="53"/>
      <c r="W32" s="53"/>
      <c r="X32" s="343" t="s">
        <v>53</v>
      </c>
      <c r="Y32" s="344"/>
      <c r="Z32" s="344"/>
      <c r="AA32" s="344"/>
      <c r="AB32" s="344"/>
      <c r="AC32" s="53"/>
      <c r="AD32" s="53"/>
      <c r="AE32" s="53"/>
      <c r="AF32" s="53"/>
      <c r="AG32" s="53"/>
      <c r="AH32" s="53"/>
      <c r="AI32" s="53"/>
      <c r="AJ32" s="53"/>
      <c r="AK32" s="345">
        <f>SUM(AK23:AK30)</f>
        <v>0</v>
      </c>
      <c r="AL32" s="344"/>
      <c r="AM32" s="344"/>
      <c r="AN32" s="344"/>
      <c r="AO32" s="346"/>
      <c r="AP32" s="51"/>
      <c r="AQ32" s="55"/>
      <c r="BE32" s="330"/>
    </row>
    <row r="33" spans="2:56" s="1" customFormat="1" ht="6.95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r="34" spans="2:56" s="1" customFormat="1" ht="6.95" customHeight="1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r="38" spans="2:56" s="1" customFormat="1" ht="6.95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1"/>
    </row>
    <row r="39" spans="2:56" s="1" customFormat="1" ht="36.950000000000003" customHeight="1">
      <c r="B39" s="41"/>
      <c r="C39" s="62" t="s">
        <v>54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1"/>
    </row>
    <row r="40" spans="2:56" s="1" customFormat="1" ht="6.95" customHeight="1">
      <c r="B40" s="41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1"/>
    </row>
    <row r="41" spans="2:56" s="3" customFormat="1" ht="14.45" customHeight="1">
      <c r="B41" s="64"/>
      <c r="C41" s="65" t="s">
        <v>15</v>
      </c>
      <c r="D41" s="66"/>
      <c r="E41" s="66"/>
      <c r="F41" s="66"/>
      <c r="G41" s="66"/>
      <c r="H41" s="66"/>
      <c r="I41" s="66"/>
      <c r="J41" s="66"/>
      <c r="K41" s="66"/>
      <c r="L41" s="66" t="str">
        <f>K5</f>
        <v>1-163-18c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7"/>
    </row>
    <row r="42" spans="2:56" s="4" customFormat="1" ht="36.950000000000003" customHeight="1">
      <c r="B42" s="68"/>
      <c r="C42" s="69" t="s">
        <v>18</v>
      </c>
      <c r="D42" s="70"/>
      <c r="E42" s="70"/>
      <c r="F42" s="70"/>
      <c r="G42" s="70"/>
      <c r="H42" s="70"/>
      <c r="I42" s="70"/>
      <c r="J42" s="70"/>
      <c r="K42" s="70"/>
      <c r="L42" s="347" t="str">
        <f>K6</f>
        <v>Výměna výplní otvorů v obvodovém plášti MŠ Hostinského</v>
      </c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70"/>
      <c r="AQ42" s="70"/>
      <c r="AR42" s="71"/>
    </row>
    <row r="43" spans="2:56" s="1" customFormat="1" ht="6.95" customHeight="1">
      <c r="B43" s="41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1"/>
    </row>
    <row r="44" spans="2:56" s="1" customFormat="1">
      <c r="B44" s="41"/>
      <c r="C44" s="65" t="s">
        <v>24</v>
      </c>
      <c r="D44" s="63"/>
      <c r="E44" s="63"/>
      <c r="F44" s="63"/>
      <c r="G44" s="63"/>
      <c r="H44" s="63"/>
      <c r="I44" s="63"/>
      <c r="J44" s="63"/>
      <c r="K44" s="63"/>
      <c r="L44" s="72" t="str">
        <f>IF(K8="","",K8)</f>
        <v>Hostinského 1534/11, Praha 5 - Stodůlky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5" t="s">
        <v>26</v>
      </c>
      <c r="AJ44" s="63"/>
      <c r="AK44" s="63"/>
      <c r="AL44" s="63"/>
      <c r="AM44" s="349" t="str">
        <f>IF(AN8= "","",AN8)</f>
        <v>19. 11. 2018</v>
      </c>
      <c r="AN44" s="349"/>
      <c r="AO44" s="63"/>
      <c r="AP44" s="63"/>
      <c r="AQ44" s="63"/>
      <c r="AR44" s="61"/>
    </row>
    <row r="45" spans="2:56" s="1" customFormat="1" ht="6.95" customHeight="1">
      <c r="B45" s="41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1"/>
    </row>
    <row r="46" spans="2:56" s="1" customFormat="1">
      <c r="B46" s="41"/>
      <c r="C46" s="65" t="s">
        <v>30</v>
      </c>
      <c r="D46" s="63"/>
      <c r="E46" s="63"/>
      <c r="F46" s="63"/>
      <c r="G46" s="63"/>
      <c r="H46" s="63"/>
      <c r="I46" s="63"/>
      <c r="J46" s="63"/>
      <c r="K46" s="63"/>
      <c r="L46" s="66" t="str">
        <f>IF(E11= "","",E11)</f>
        <v>Městská část Praha 13,Sluneční nám.2580/13,Praha 5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5" t="s">
        <v>36</v>
      </c>
      <c r="AJ46" s="63"/>
      <c r="AK46" s="63"/>
      <c r="AL46" s="63"/>
      <c r="AM46" s="350" t="str">
        <f>IF(E17="","",E17)</f>
        <v xml:space="preserve"> </v>
      </c>
      <c r="AN46" s="350"/>
      <c r="AO46" s="350"/>
      <c r="AP46" s="350"/>
      <c r="AQ46" s="63"/>
      <c r="AR46" s="61"/>
      <c r="AS46" s="351" t="s">
        <v>55</v>
      </c>
      <c r="AT46" s="352"/>
      <c r="AU46" s="74"/>
      <c r="AV46" s="74"/>
      <c r="AW46" s="74"/>
      <c r="AX46" s="74"/>
      <c r="AY46" s="74"/>
      <c r="AZ46" s="74"/>
      <c r="BA46" s="74"/>
      <c r="BB46" s="74"/>
      <c r="BC46" s="74"/>
      <c r="BD46" s="75"/>
    </row>
    <row r="47" spans="2:56" s="1" customFormat="1">
      <c r="B47" s="41"/>
      <c r="C47" s="65" t="s">
        <v>34</v>
      </c>
      <c r="D47" s="63"/>
      <c r="E47" s="63"/>
      <c r="F47" s="63"/>
      <c r="G47" s="63"/>
      <c r="H47" s="63"/>
      <c r="I47" s="63"/>
      <c r="J47" s="63"/>
      <c r="K47" s="63"/>
      <c r="L47" s="66" t="str">
        <f>IF(E14= "Vyplň údaj","",E14)</f>
        <v/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1"/>
      <c r="AS47" s="353"/>
      <c r="AT47" s="354"/>
      <c r="AU47" s="76"/>
      <c r="AV47" s="76"/>
      <c r="AW47" s="76"/>
      <c r="AX47" s="76"/>
      <c r="AY47" s="76"/>
      <c r="AZ47" s="76"/>
      <c r="BA47" s="76"/>
      <c r="BB47" s="76"/>
      <c r="BC47" s="76"/>
      <c r="BD47" s="77"/>
    </row>
    <row r="48" spans="2:56" s="1" customFormat="1" ht="10.9" customHeight="1">
      <c r="B48" s="41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1"/>
      <c r="AS48" s="355"/>
      <c r="AT48" s="356"/>
      <c r="AU48" s="42"/>
      <c r="AV48" s="42"/>
      <c r="AW48" s="42"/>
      <c r="AX48" s="42"/>
      <c r="AY48" s="42"/>
      <c r="AZ48" s="42"/>
      <c r="BA48" s="42"/>
      <c r="BB48" s="42"/>
      <c r="BC48" s="42"/>
      <c r="BD48" s="78"/>
    </row>
    <row r="49" spans="1:91" s="1" customFormat="1" ht="29.25" customHeight="1">
      <c r="B49" s="41"/>
      <c r="C49" s="357" t="s">
        <v>56</v>
      </c>
      <c r="D49" s="358"/>
      <c r="E49" s="358"/>
      <c r="F49" s="358"/>
      <c r="G49" s="358"/>
      <c r="H49" s="79"/>
      <c r="I49" s="359" t="s">
        <v>57</v>
      </c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60" t="s">
        <v>58</v>
      </c>
      <c r="AH49" s="358"/>
      <c r="AI49" s="358"/>
      <c r="AJ49" s="358"/>
      <c r="AK49" s="358"/>
      <c r="AL49" s="358"/>
      <c r="AM49" s="358"/>
      <c r="AN49" s="359" t="s">
        <v>59</v>
      </c>
      <c r="AO49" s="358"/>
      <c r="AP49" s="358"/>
      <c r="AQ49" s="80" t="s">
        <v>60</v>
      </c>
      <c r="AR49" s="61"/>
      <c r="AS49" s="81" t="s">
        <v>61</v>
      </c>
      <c r="AT49" s="82" t="s">
        <v>62</v>
      </c>
      <c r="AU49" s="82" t="s">
        <v>63</v>
      </c>
      <c r="AV49" s="82" t="s">
        <v>64</v>
      </c>
      <c r="AW49" s="82" t="s">
        <v>65</v>
      </c>
      <c r="AX49" s="82" t="s">
        <v>66</v>
      </c>
      <c r="AY49" s="82" t="s">
        <v>67</v>
      </c>
      <c r="AZ49" s="82" t="s">
        <v>68</v>
      </c>
      <c r="BA49" s="82" t="s">
        <v>69</v>
      </c>
      <c r="BB49" s="82" t="s">
        <v>70</v>
      </c>
      <c r="BC49" s="82" t="s">
        <v>71</v>
      </c>
      <c r="BD49" s="83" t="s">
        <v>72</v>
      </c>
    </row>
    <row r="50" spans="1:91" s="1" customFormat="1" ht="10.9" customHeight="1">
      <c r="B50" s="41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1"/>
      <c r="AS50" s="84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6"/>
    </row>
    <row r="51" spans="1:91" s="4" customFormat="1" ht="32.450000000000003" customHeight="1">
      <c r="B51" s="68"/>
      <c r="C51" s="87" t="s">
        <v>73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364">
        <f>ROUND(SUM(AG52:AG53),2)</f>
        <v>0</v>
      </c>
      <c r="AH51" s="364"/>
      <c r="AI51" s="364"/>
      <c r="AJ51" s="364"/>
      <c r="AK51" s="364"/>
      <c r="AL51" s="364"/>
      <c r="AM51" s="364"/>
      <c r="AN51" s="365">
        <f>SUM(AG51,AT51)</f>
        <v>0</v>
      </c>
      <c r="AO51" s="365"/>
      <c r="AP51" s="365"/>
      <c r="AQ51" s="89" t="s">
        <v>23</v>
      </c>
      <c r="AR51" s="71"/>
      <c r="AS51" s="90">
        <f>ROUND(SUM(AS52:AS53),2)</f>
        <v>0</v>
      </c>
      <c r="AT51" s="91">
        <f>ROUND(SUM(AV51:AW51),2)</f>
        <v>0</v>
      </c>
      <c r="AU51" s="92">
        <f>ROUND(SUM(AU52:AU53),5)</f>
        <v>0</v>
      </c>
      <c r="AV51" s="91">
        <f>ROUND(AZ51*L26,2)</f>
        <v>0</v>
      </c>
      <c r="AW51" s="91">
        <f>ROUND(BA51*L27,2)</f>
        <v>0</v>
      </c>
      <c r="AX51" s="91">
        <f>ROUND(BB51*L26,2)</f>
        <v>0</v>
      </c>
      <c r="AY51" s="91">
        <f>ROUND(BC51*L27,2)</f>
        <v>0</v>
      </c>
      <c r="AZ51" s="91">
        <f>ROUND(SUM(AZ52:AZ53),2)</f>
        <v>0</v>
      </c>
      <c r="BA51" s="91">
        <f>ROUND(SUM(BA52:BA53),2)</f>
        <v>0</v>
      </c>
      <c r="BB51" s="91">
        <f>ROUND(SUM(BB52:BB53),2)</f>
        <v>0</v>
      </c>
      <c r="BC51" s="91">
        <f>ROUND(SUM(BC52:BC53),2)</f>
        <v>0</v>
      </c>
      <c r="BD51" s="93">
        <f>ROUND(SUM(BD52:BD53),2)</f>
        <v>0</v>
      </c>
      <c r="BS51" s="94" t="s">
        <v>74</v>
      </c>
      <c r="BT51" s="94" t="s">
        <v>75</v>
      </c>
      <c r="BV51" s="94" t="s">
        <v>76</v>
      </c>
      <c r="BW51" s="94" t="s">
        <v>7</v>
      </c>
      <c r="BX51" s="94" t="s">
        <v>77</v>
      </c>
      <c r="CL51" s="94" t="s">
        <v>21</v>
      </c>
    </row>
    <row r="52" spans="1:91" s="5" customFormat="1" ht="31.5" customHeight="1">
      <c r="A52" s="95" t="s">
        <v>78</v>
      </c>
      <c r="B52" s="96"/>
      <c r="C52" s="97"/>
      <c r="D52" s="363" t="s">
        <v>16</v>
      </c>
      <c r="E52" s="363"/>
      <c r="F52" s="363"/>
      <c r="G52" s="363"/>
      <c r="H52" s="363"/>
      <c r="I52" s="98"/>
      <c r="J52" s="363" t="s">
        <v>19</v>
      </c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1">
        <f>'1-163-18c - Výměna výplní...'!J25</f>
        <v>0</v>
      </c>
      <c r="AH52" s="362"/>
      <c r="AI52" s="362"/>
      <c r="AJ52" s="362"/>
      <c r="AK52" s="362"/>
      <c r="AL52" s="362"/>
      <c r="AM52" s="362"/>
      <c r="AN52" s="361">
        <f>SUM(AG52,AT52)</f>
        <v>0</v>
      </c>
      <c r="AO52" s="362"/>
      <c r="AP52" s="362"/>
      <c r="AQ52" s="99" t="s">
        <v>79</v>
      </c>
      <c r="AR52" s="100"/>
      <c r="AS52" s="101">
        <v>0</v>
      </c>
      <c r="AT52" s="102">
        <f>ROUND(SUM(AV52:AW52),2)</f>
        <v>0</v>
      </c>
      <c r="AU52" s="103">
        <f>'1-163-18c - Výměna výplní...'!P83</f>
        <v>0</v>
      </c>
      <c r="AV52" s="102">
        <f>'1-163-18c - Výměna výplní...'!J28</f>
        <v>0</v>
      </c>
      <c r="AW52" s="102">
        <f>'1-163-18c - Výměna výplní...'!J29</f>
        <v>0</v>
      </c>
      <c r="AX52" s="102">
        <f>'1-163-18c - Výměna výplní...'!J30</f>
        <v>0</v>
      </c>
      <c r="AY52" s="102">
        <f>'1-163-18c - Výměna výplní...'!J31</f>
        <v>0</v>
      </c>
      <c r="AZ52" s="102">
        <f>'1-163-18c - Výměna výplní...'!F28</f>
        <v>0</v>
      </c>
      <c r="BA52" s="102">
        <f>'1-163-18c - Výměna výplní...'!F29</f>
        <v>0</v>
      </c>
      <c r="BB52" s="102">
        <f>'1-163-18c - Výměna výplní...'!F30</f>
        <v>0</v>
      </c>
      <c r="BC52" s="102">
        <f>'1-163-18c - Výměna výplní...'!F31</f>
        <v>0</v>
      </c>
      <c r="BD52" s="104">
        <f>'1-163-18c - Výměna výplní...'!F32</f>
        <v>0</v>
      </c>
      <c r="BT52" s="105" t="s">
        <v>80</v>
      </c>
      <c r="BU52" s="105" t="s">
        <v>81</v>
      </c>
      <c r="BV52" s="105" t="s">
        <v>76</v>
      </c>
      <c r="BW52" s="105" t="s">
        <v>7</v>
      </c>
      <c r="BX52" s="105" t="s">
        <v>77</v>
      </c>
      <c r="CL52" s="105" t="s">
        <v>21</v>
      </c>
    </row>
    <row r="53" spans="1:91" s="5" customFormat="1" ht="16.5" customHeight="1">
      <c r="A53" s="95" t="s">
        <v>78</v>
      </c>
      <c r="B53" s="96"/>
      <c r="C53" s="97"/>
      <c r="D53" s="363" t="s">
        <v>82</v>
      </c>
      <c r="E53" s="363"/>
      <c r="F53" s="363"/>
      <c r="G53" s="363"/>
      <c r="H53" s="363"/>
      <c r="I53" s="98"/>
      <c r="J53" s="363" t="s">
        <v>83</v>
      </c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61">
        <f>'VRN - Vedlejší rozpočtové...'!J27</f>
        <v>0</v>
      </c>
      <c r="AH53" s="362"/>
      <c r="AI53" s="362"/>
      <c r="AJ53" s="362"/>
      <c r="AK53" s="362"/>
      <c r="AL53" s="362"/>
      <c r="AM53" s="362"/>
      <c r="AN53" s="361">
        <f>SUM(AG53,AT53)</f>
        <v>0</v>
      </c>
      <c r="AO53" s="362"/>
      <c r="AP53" s="362"/>
      <c r="AQ53" s="99" t="s">
        <v>79</v>
      </c>
      <c r="AR53" s="100"/>
      <c r="AS53" s="106">
        <v>0</v>
      </c>
      <c r="AT53" s="107">
        <f>ROUND(SUM(AV53:AW53),2)</f>
        <v>0</v>
      </c>
      <c r="AU53" s="108">
        <f>'VRN - Vedlejší rozpočtové...'!P80</f>
        <v>0</v>
      </c>
      <c r="AV53" s="107">
        <f>'VRN - Vedlejší rozpočtové...'!J30</f>
        <v>0</v>
      </c>
      <c r="AW53" s="107">
        <f>'VRN - Vedlejší rozpočtové...'!J31</f>
        <v>0</v>
      </c>
      <c r="AX53" s="107">
        <f>'VRN - Vedlejší rozpočtové...'!J32</f>
        <v>0</v>
      </c>
      <c r="AY53" s="107">
        <f>'VRN - Vedlejší rozpočtové...'!J33</f>
        <v>0</v>
      </c>
      <c r="AZ53" s="107">
        <f>'VRN - Vedlejší rozpočtové...'!F30</f>
        <v>0</v>
      </c>
      <c r="BA53" s="107">
        <f>'VRN - Vedlejší rozpočtové...'!F31</f>
        <v>0</v>
      </c>
      <c r="BB53" s="107">
        <f>'VRN - Vedlejší rozpočtové...'!F32</f>
        <v>0</v>
      </c>
      <c r="BC53" s="107">
        <f>'VRN - Vedlejší rozpočtové...'!F33</f>
        <v>0</v>
      </c>
      <c r="BD53" s="109">
        <f>'VRN - Vedlejší rozpočtové...'!F34</f>
        <v>0</v>
      </c>
      <c r="BT53" s="105" t="s">
        <v>80</v>
      </c>
      <c r="BV53" s="105" t="s">
        <v>76</v>
      </c>
      <c r="BW53" s="105" t="s">
        <v>84</v>
      </c>
      <c r="BX53" s="105" t="s">
        <v>7</v>
      </c>
      <c r="CL53" s="105" t="s">
        <v>21</v>
      </c>
      <c r="CM53" s="105" t="s">
        <v>85</v>
      </c>
    </row>
    <row r="54" spans="1:91" s="1" customFormat="1" ht="30" customHeight="1">
      <c r="B54" s="41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1"/>
    </row>
    <row r="55" spans="1:91" s="1" customFormat="1" ht="6.95" customHeight="1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61"/>
    </row>
  </sheetData>
  <sheetProtection algorithmName="SHA-512" hashValue="YviP3JyJJtiM75EiL6LuebXWvvaL17m5yN9pQoaXVuYi1b6DpvHOTHzuFkEbsdGAk/OgGP+5acOTRJ+KtJGgIQ==" saltValue="7CQDd8OI75hpInovmLG/7n66fRmqBu14kuS69LDYXq28okheuubWdPoJqtHV2guuxWQsd4zu9CBPuCu2XcETSQ==" spinCount="100000" sheet="1" objects="1" scenarios="1" formatColumns="0" formatRows="0"/>
  <mergeCells count="45">
    <mergeCell ref="AG51:AM51"/>
    <mergeCell ref="AN51:AP51"/>
    <mergeCell ref="AR2:BE2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2" location="'1-163-18c - Výměna výplní...'!C2" display="/" xr:uid="{00000000-0004-0000-0000-000002000000}"/>
    <hyperlink ref="A53" location="'VRN - Vedlejší rozpočtové...'!C2" display="/" xr:uid="{00000000-0004-0000-00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858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86</v>
      </c>
      <c r="G1" s="371" t="s">
        <v>87</v>
      </c>
      <c r="H1" s="371"/>
      <c r="I1" s="114"/>
      <c r="J1" s="113" t="s">
        <v>88</v>
      </c>
      <c r="K1" s="112" t="s">
        <v>89</v>
      </c>
      <c r="L1" s="113" t="s">
        <v>90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AT2" s="23" t="s">
        <v>7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85</v>
      </c>
    </row>
    <row r="4" spans="1:70" ht="36.950000000000003" customHeight="1">
      <c r="B4" s="27"/>
      <c r="C4" s="28"/>
      <c r="D4" s="29" t="s">
        <v>91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 s="1" customFormat="1">
      <c r="B6" s="41"/>
      <c r="C6" s="42"/>
      <c r="D6" s="36" t="s">
        <v>18</v>
      </c>
      <c r="E6" s="42"/>
      <c r="F6" s="42"/>
      <c r="G6" s="42"/>
      <c r="H6" s="42"/>
      <c r="I6" s="117"/>
      <c r="J6" s="42"/>
      <c r="K6" s="45"/>
    </row>
    <row r="7" spans="1:70" s="1" customFormat="1" ht="36.950000000000003" customHeight="1">
      <c r="B7" s="41"/>
      <c r="C7" s="42"/>
      <c r="D7" s="42"/>
      <c r="E7" s="367" t="s">
        <v>19</v>
      </c>
      <c r="F7" s="368"/>
      <c r="G7" s="368"/>
      <c r="H7" s="368"/>
      <c r="I7" s="117"/>
      <c r="J7" s="42"/>
      <c r="K7" s="45"/>
    </row>
    <row r="8" spans="1:70" s="1" customFormat="1" ht="13.5">
      <c r="B8" s="41"/>
      <c r="C8" s="42"/>
      <c r="D8" s="42"/>
      <c r="E8" s="42"/>
      <c r="F8" s="42"/>
      <c r="G8" s="42"/>
      <c r="H8" s="42"/>
      <c r="I8" s="117"/>
      <c r="J8" s="42"/>
      <c r="K8" s="45"/>
    </row>
    <row r="9" spans="1:70" s="1" customFormat="1" ht="14.45" customHeight="1">
      <c r="B9" s="41"/>
      <c r="C9" s="42"/>
      <c r="D9" s="36" t="s">
        <v>20</v>
      </c>
      <c r="E9" s="42"/>
      <c r="F9" s="34" t="s">
        <v>21</v>
      </c>
      <c r="G9" s="42"/>
      <c r="H9" s="42"/>
      <c r="I9" s="118" t="s">
        <v>22</v>
      </c>
      <c r="J9" s="34" t="s">
        <v>23</v>
      </c>
      <c r="K9" s="45"/>
    </row>
    <row r="10" spans="1:70" s="1" customFormat="1" ht="14.45" customHeight="1">
      <c r="B10" s="41"/>
      <c r="C10" s="42"/>
      <c r="D10" s="36" t="s">
        <v>24</v>
      </c>
      <c r="E10" s="42"/>
      <c r="F10" s="34" t="s">
        <v>25</v>
      </c>
      <c r="G10" s="42"/>
      <c r="H10" s="42"/>
      <c r="I10" s="118" t="s">
        <v>26</v>
      </c>
      <c r="J10" s="119" t="str">
        <f>'Rekapitulace stavby'!AN8</f>
        <v>19. 11. 2018</v>
      </c>
      <c r="K10" s="45"/>
    </row>
    <row r="11" spans="1:70" s="1" customFormat="1" ht="21.75" customHeight="1">
      <c r="B11" s="41"/>
      <c r="C11" s="42"/>
      <c r="D11" s="33" t="s">
        <v>28</v>
      </c>
      <c r="E11" s="42"/>
      <c r="F11" s="38" t="s">
        <v>29</v>
      </c>
      <c r="G11" s="42"/>
      <c r="H11" s="42"/>
      <c r="I11" s="117"/>
      <c r="J11" s="42"/>
      <c r="K11" s="45"/>
    </row>
    <row r="12" spans="1:70" s="1" customFormat="1" ht="14.45" customHeight="1">
      <c r="B12" s="41"/>
      <c r="C12" s="42"/>
      <c r="D12" s="36" t="s">
        <v>30</v>
      </c>
      <c r="E12" s="42"/>
      <c r="F12" s="42"/>
      <c r="G12" s="42"/>
      <c r="H12" s="42"/>
      <c r="I12" s="118" t="s">
        <v>31</v>
      </c>
      <c r="J12" s="34" t="s">
        <v>23</v>
      </c>
      <c r="K12" s="45"/>
    </row>
    <row r="13" spans="1:70" s="1" customFormat="1" ht="18" customHeight="1">
      <c r="B13" s="41"/>
      <c r="C13" s="42"/>
      <c r="D13" s="42"/>
      <c r="E13" s="34" t="s">
        <v>32</v>
      </c>
      <c r="F13" s="42"/>
      <c r="G13" s="42"/>
      <c r="H13" s="42"/>
      <c r="I13" s="118" t="s">
        <v>33</v>
      </c>
      <c r="J13" s="34" t="s">
        <v>23</v>
      </c>
      <c r="K13" s="45"/>
    </row>
    <row r="14" spans="1:70" s="1" customFormat="1" ht="6.95" customHeight="1">
      <c r="B14" s="41"/>
      <c r="C14" s="42"/>
      <c r="D14" s="42"/>
      <c r="E14" s="42"/>
      <c r="F14" s="42"/>
      <c r="G14" s="42"/>
      <c r="H14" s="42"/>
      <c r="I14" s="117"/>
      <c r="J14" s="42"/>
      <c r="K14" s="45"/>
    </row>
    <row r="15" spans="1:70" s="1" customFormat="1" ht="14.45" customHeight="1">
      <c r="B15" s="41"/>
      <c r="C15" s="42"/>
      <c r="D15" s="36" t="s">
        <v>34</v>
      </c>
      <c r="E15" s="42"/>
      <c r="F15" s="42"/>
      <c r="G15" s="42"/>
      <c r="H15" s="42"/>
      <c r="I15" s="118" t="s">
        <v>31</v>
      </c>
      <c r="J15" s="34" t="str">
        <f>IF('Rekapitulace stavby'!AN13="Vyplň údaj","",IF('Rekapitulace stavby'!AN13="","",'Rekapitulace stavby'!AN13))</f>
        <v/>
      </c>
      <c r="K15" s="45"/>
    </row>
    <row r="16" spans="1:70" s="1" customFormat="1" ht="18" customHeight="1">
      <c r="B16" s="41"/>
      <c r="C16" s="42"/>
      <c r="D16" s="42"/>
      <c r="E16" s="34" t="str">
        <f>IF('Rekapitulace stavby'!E14="Vyplň údaj","",IF('Rekapitulace stavby'!E14="","",'Rekapitulace stavby'!E14))</f>
        <v/>
      </c>
      <c r="F16" s="42"/>
      <c r="G16" s="42"/>
      <c r="H16" s="42"/>
      <c r="I16" s="118" t="s">
        <v>33</v>
      </c>
      <c r="J16" s="34" t="str">
        <f>IF('Rekapitulace stavby'!AN14="Vyplň údaj","",IF('Rekapitulace stavby'!AN14="","",'Rekapitulace stavby'!AN14))</f>
        <v/>
      </c>
      <c r="K16" s="45"/>
    </row>
    <row r="17" spans="2:11" s="1" customFormat="1" ht="6.95" customHeight="1">
      <c r="B17" s="41"/>
      <c r="C17" s="42"/>
      <c r="D17" s="42"/>
      <c r="E17" s="42"/>
      <c r="F17" s="42"/>
      <c r="G17" s="42"/>
      <c r="H17" s="42"/>
      <c r="I17" s="117"/>
      <c r="J17" s="42"/>
      <c r="K17" s="45"/>
    </row>
    <row r="18" spans="2:11" s="1" customFormat="1" ht="14.45" customHeight="1">
      <c r="B18" s="41"/>
      <c r="C18" s="42"/>
      <c r="D18" s="36" t="s">
        <v>36</v>
      </c>
      <c r="E18" s="42"/>
      <c r="F18" s="42"/>
      <c r="G18" s="42"/>
      <c r="H18" s="42"/>
      <c r="I18" s="118" t="s">
        <v>31</v>
      </c>
      <c r="J18" s="34" t="str">
        <f>IF('Rekapitulace stavby'!AN16="","",'Rekapitulace stavby'!AN16)</f>
        <v/>
      </c>
      <c r="K18" s="45"/>
    </row>
    <row r="19" spans="2:11" s="1" customFormat="1" ht="18" customHeight="1">
      <c r="B19" s="41"/>
      <c r="C19" s="42"/>
      <c r="D19" s="42"/>
      <c r="E19" s="34" t="str">
        <f>IF('Rekapitulace stavby'!E17="","",'Rekapitulace stavby'!E17)</f>
        <v xml:space="preserve"> </v>
      </c>
      <c r="F19" s="42"/>
      <c r="G19" s="42"/>
      <c r="H19" s="42"/>
      <c r="I19" s="118" t="s">
        <v>33</v>
      </c>
      <c r="J19" s="34" t="str">
        <f>IF('Rekapitulace stavby'!AN17="","",'Rekapitulace stavby'!AN17)</f>
        <v/>
      </c>
      <c r="K19" s="45"/>
    </row>
    <row r="20" spans="2:11" s="1" customFormat="1" ht="6.95" customHeight="1">
      <c r="B20" s="41"/>
      <c r="C20" s="42"/>
      <c r="D20" s="42"/>
      <c r="E20" s="42"/>
      <c r="F20" s="42"/>
      <c r="G20" s="42"/>
      <c r="H20" s="42"/>
      <c r="I20" s="117"/>
      <c r="J20" s="42"/>
      <c r="K20" s="45"/>
    </row>
    <row r="21" spans="2:11" s="1" customFormat="1" ht="14.45" customHeight="1">
      <c r="B21" s="41"/>
      <c r="C21" s="42"/>
      <c r="D21" s="36" t="s">
        <v>39</v>
      </c>
      <c r="E21" s="42"/>
      <c r="F21" s="42"/>
      <c r="G21" s="42"/>
      <c r="H21" s="42"/>
      <c r="I21" s="117"/>
      <c r="J21" s="42"/>
      <c r="K21" s="45"/>
    </row>
    <row r="22" spans="2:11" s="6" customFormat="1" ht="71.25" customHeight="1">
      <c r="B22" s="120"/>
      <c r="C22" s="121"/>
      <c r="D22" s="121"/>
      <c r="E22" s="336" t="s">
        <v>40</v>
      </c>
      <c r="F22" s="336"/>
      <c r="G22" s="336"/>
      <c r="H22" s="336"/>
      <c r="I22" s="122"/>
      <c r="J22" s="121"/>
      <c r="K22" s="123"/>
    </row>
    <row r="23" spans="2:11" s="1" customFormat="1" ht="6.95" customHeight="1">
      <c r="B23" s="41"/>
      <c r="C23" s="42"/>
      <c r="D23" s="42"/>
      <c r="E23" s="42"/>
      <c r="F23" s="42"/>
      <c r="G23" s="42"/>
      <c r="H23" s="42"/>
      <c r="I23" s="117"/>
      <c r="J23" s="42"/>
      <c r="K23" s="45"/>
    </row>
    <row r="24" spans="2:11" s="1" customFormat="1" ht="6.95" customHeight="1">
      <c r="B24" s="41"/>
      <c r="C24" s="42"/>
      <c r="D24" s="85"/>
      <c r="E24" s="85"/>
      <c r="F24" s="85"/>
      <c r="G24" s="85"/>
      <c r="H24" s="85"/>
      <c r="I24" s="124"/>
      <c r="J24" s="85"/>
      <c r="K24" s="125"/>
    </row>
    <row r="25" spans="2:11" s="1" customFormat="1" ht="25.35" customHeight="1">
      <c r="B25" s="41"/>
      <c r="C25" s="42"/>
      <c r="D25" s="126" t="s">
        <v>41</v>
      </c>
      <c r="E25" s="42"/>
      <c r="F25" s="42"/>
      <c r="G25" s="42"/>
      <c r="H25" s="42"/>
      <c r="I25" s="117"/>
      <c r="J25" s="127">
        <f>ROUND(J83,2)</f>
        <v>0</v>
      </c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4"/>
      <c r="J26" s="85"/>
      <c r="K26" s="125"/>
    </row>
    <row r="27" spans="2:11" s="1" customFormat="1" ht="14.45" customHeight="1">
      <c r="B27" s="41"/>
      <c r="C27" s="42"/>
      <c r="D27" s="42"/>
      <c r="E27" s="42"/>
      <c r="F27" s="46" t="s">
        <v>43</v>
      </c>
      <c r="G27" s="42"/>
      <c r="H27" s="42"/>
      <c r="I27" s="128" t="s">
        <v>42</v>
      </c>
      <c r="J27" s="46" t="s">
        <v>44</v>
      </c>
      <c r="K27" s="45"/>
    </row>
    <row r="28" spans="2:11" s="1" customFormat="1" ht="14.45" customHeight="1">
      <c r="B28" s="41"/>
      <c r="C28" s="42"/>
      <c r="D28" s="49" t="s">
        <v>45</v>
      </c>
      <c r="E28" s="49" t="s">
        <v>46</v>
      </c>
      <c r="F28" s="129">
        <f>ROUND(SUM(BE83:BE857), 2)</f>
        <v>0</v>
      </c>
      <c r="G28" s="42"/>
      <c r="H28" s="42"/>
      <c r="I28" s="130">
        <v>0.21</v>
      </c>
      <c r="J28" s="129">
        <f>ROUND(ROUND((SUM(BE83:BE857)), 2)*I28, 2)</f>
        <v>0</v>
      </c>
      <c r="K28" s="45"/>
    </row>
    <row r="29" spans="2:11" s="1" customFormat="1" ht="14.45" customHeight="1">
      <c r="B29" s="41"/>
      <c r="C29" s="42"/>
      <c r="D29" s="42"/>
      <c r="E29" s="49" t="s">
        <v>47</v>
      </c>
      <c r="F29" s="129">
        <f>ROUND(SUM(BF83:BF857), 2)</f>
        <v>0</v>
      </c>
      <c r="G29" s="42"/>
      <c r="H29" s="42"/>
      <c r="I29" s="130">
        <v>0.15</v>
      </c>
      <c r="J29" s="129">
        <f>ROUND(ROUND((SUM(BF83:BF857)), 2)*I29, 2)</f>
        <v>0</v>
      </c>
      <c r="K29" s="45"/>
    </row>
    <row r="30" spans="2:11" s="1" customFormat="1" ht="14.45" hidden="1" customHeight="1">
      <c r="B30" s="41"/>
      <c r="C30" s="42"/>
      <c r="D30" s="42"/>
      <c r="E30" s="49" t="s">
        <v>48</v>
      </c>
      <c r="F30" s="129">
        <f>ROUND(SUM(BG83:BG857), 2)</f>
        <v>0</v>
      </c>
      <c r="G30" s="42"/>
      <c r="H30" s="42"/>
      <c r="I30" s="130">
        <v>0.21</v>
      </c>
      <c r="J30" s="129">
        <v>0</v>
      </c>
      <c r="K30" s="45"/>
    </row>
    <row r="31" spans="2:11" s="1" customFormat="1" ht="14.45" hidden="1" customHeight="1">
      <c r="B31" s="41"/>
      <c r="C31" s="42"/>
      <c r="D31" s="42"/>
      <c r="E31" s="49" t="s">
        <v>49</v>
      </c>
      <c r="F31" s="129">
        <f>ROUND(SUM(BH83:BH857), 2)</f>
        <v>0</v>
      </c>
      <c r="G31" s="42"/>
      <c r="H31" s="42"/>
      <c r="I31" s="130">
        <v>0.15</v>
      </c>
      <c r="J31" s="129">
        <v>0</v>
      </c>
      <c r="K31" s="45"/>
    </row>
    <row r="32" spans="2:11" s="1" customFormat="1" ht="14.45" hidden="1" customHeight="1">
      <c r="B32" s="41"/>
      <c r="C32" s="42"/>
      <c r="D32" s="42"/>
      <c r="E32" s="49" t="s">
        <v>50</v>
      </c>
      <c r="F32" s="129">
        <f>ROUND(SUM(BI83:BI857), 2)</f>
        <v>0</v>
      </c>
      <c r="G32" s="42"/>
      <c r="H32" s="42"/>
      <c r="I32" s="130">
        <v>0</v>
      </c>
      <c r="J32" s="129">
        <v>0</v>
      </c>
      <c r="K32" s="45"/>
    </row>
    <row r="33" spans="2:11" s="1" customFormat="1" ht="6.95" customHeight="1">
      <c r="B33" s="41"/>
      <c r="C33" s="42"/>
      <c r="D33" s="42"/>
      <c r="E33" s="42"/>
      <c r="F33" s="42"/>
      <c r="G33" s="42"/>
      <c r="H33" s="42"/>
      <c r="I33" s="117"/>
      <c r="J33" s="42"/>
      <c r="K33" s="45"/>
    </row>
    <row r="34" spans="2:11" s="1" customFormat="1" ht="25.35" customHeight="1">
      <c r="B34" s="41"/>
      <c r="C34" s="131"/>
      <c r="D34" s="132" t="s">
        <v>51</v>
      </c>
      <c r="E34" s="79"/>
      <c r="F34" s="79"/>
      <c r="G34" s="133" t="s">
        <v>52</v>
      </c>
      <c r="H34" s="134" t="s">
        <v>53</v>
      </c>
      <c r="I34" s="135"/>
      <c r="J34" s="136">
        <f>SUM(J25:J32)</f>
        <v>0</v>
      </c>
      <c r="K34" s="137"/>
    </row>
    <row r="35" spans="2:11" s="1" customFormat="1" ht="14.45" customHeight="1">
      <c r="B35" s="56"/>
      <c r="C35" s="57"/>
      <c r="D35" s="57"/>
      <c r="E35" s="57"/>
      <c r="F35" s="57"/>
      <c r="G35" s="57"/>
      <c r="H35" s="57"/>
      <c r="I35" s="138"/>
      <c r="J35" s="57"/>
      <c r="K35" s="58"/>
    </row>
    <row r="39" spans="2:11" s="1" customFormat="1" ht="6.95" customHeight="1">
      <c r="B39" s="139"/>
      <c r="C39" s="140"/>
      <c r="D39" s="140"/>
      <c r="E39" s="140"/>
      <c r="F39" s="140"/>
      <c r="G39" s="140"/>
      <c r="H39" s="140"/>
      <c r="I39" s="141"/>
      <c r="J39" s="140"/>
      <c r="K39" s="142"/>
    </row>
    <row r="40" spans="2:11" s="1" customFormat="1" ht="36.950000000000003" customHeight="1">
      <c r="B40" s="41"/>
      <c r="C40" s="29" t="s">
        <v>92</v>
      </c>
      <c r="D40" s="42"/>
      <c r="E40" s="42"/>
      <c r="F40" s="42"/>
      <c r="G40" s="42"/>
      <c r="H40" s="42"/>
      <c r="I40" s="117"/>
      <c r="J40" s="42"/>
      <c r="K40" s="45"/>
    </row>
    <row r="41" spans="2:11" s="1" customFormat="1" ht="6.95" customHeight="1">
      <c r="B41" s="41"/>
      <c r="C41" s="42"/>
      <c r="D41" s="42"/>
      <c r="E41" s="42"/>
      <c r="F41" s="42"/>
      <c r="G41" s="42"/>
      <c r="H41" s="42"/>
      <c r="I41" s="117"/>
      <c r="J41" s="42"/>
      <c r="K41" s="45"/>
    </row>
    <row r="42" spans="2:11" s="1" customFormat="1" ht="14.45" customHeight="1">
      <c r="B42" s="41"/>
      <c r="C42" s="36" t="s">
        <v>18</v>
      </c>
      <c r="D42" s="42"/>
      <c r="E42" s="42"/>
      <c r="F42" s="42"/>
      <c r="G42" s="42"/>
      <c r="H42" s="42"/>
      <c r="I42" s="117"/>
      <c r="J42" s="42"/>
      <c r="K42" s="45"/>
    </row>
    <row r="43" spans="2:11" s="1" customFormat="1" ht="17.25" customHeight="1">
      <c r="B43" s="41"/>
      <c r="C43" s="42"/>
      <c r="D43" s="42"/>
      <c r="E43" s="367" t="str">
        <f>E7</f>
        <v>Výměna výplní otvorů v obvodovém plášti MŠ Hostinského</v>
      </c>
      <c r="F43" s="368"/>
      <c r="G43" s="368"/>
      <c r="H43" s="368"/>
      <c r="I43" s="117"/>
      <c r="J43" s="42"/>
      <c r="K43" s="45"/>
    </row>
    <row r="44" spans="2:11" s="1" customFormat="1" ht="6.95" customHeight="1">
      <c r="B44" s="41"/>
      <c r="C44" s="42"/>
      <c r="D44" s="42"/>
      <c r="E44" s="42"/>
      <c r="F44" s="42"/>
      <c r="G44" s="42"/>
      <c r="H44" s="42"/>
      <c r="I44" s="117"/>
      <c r="J44" s="42"/>
      <c r="K44" s="45"/>
    </row>
    <row r="45" spans="2:11" s="1" customFormat="1" ht="18" customHeight="1">
      <c r="B45" s="41"/>
      <c r="C45" s="36" t="s">
        <v>24</v>
      </c>
      <c r="D45" s="42"/>
      <c r="E45" s="42"/>
      <c r="F45" s="34" t="str">
        <f>F10</f>
        <v>Hostinského 1534/11, Praha 5 - Stodůlky</v>
      </c>
      <c r="G45" s="42"/>
      <c r="H45" s="42"/>
      <c r="I45" s="118" t="s">
        <v>26</v>
      </c>
      <c r="J45" s="119" t="str">
        <f>IF(J10="","",J10)</f>
        <v>19. 11. 2018</v>
      </c>
      <c r="K45" s="45"/>
    </row>
    <row r="46" spans="2:11" s="1" customFormat="1" ht="6.95" customHeight="1">
      <c r="B46" s="41"/>
      <c r="C46" s="42"/>
      <c r="D46" s="42"/>
      <c r="E46" s="42"/>
      <c r="F46" s="42"/>
      <c r="G46" s="42"/>
      <c r="H46" s="42"/>
      <c r="I46" s="117"/>
      <c r="J46" s="42"/>
      <c r="K46" s="45"/>
    </row>
    <row r="47" spans="2:11" s="1" customFormat="1">
      <c r="B47" s="41"/>
      <c r="C47" s="36" t="s">
        <v>30</v>
      </c>
      <c r="D47" s="42"/>
      <c r="E47" s="42"/>
      <c r="F47" s="34" t="str">
        <f>E13</f>
        <v>Městská část Praha 13,Sluneční nám.2580/13,Praha 5</v>
      </c>
      <c r="G47" s="42"/>
      <c r="H47" s="42"/>
      <c r="I47" s="118" t="s">
        <v>36</v>
      </c>
      <c r="J47" s="336" t="str">
        <f>E19</f>
        <v xml:space="preserve"> </v>
      </c>
      <c r="K47" s="45"/>
    </row>
    <row r="48" spans="2:11" s="1" customFormat="1" ht="14.45" customHeight="1">
      <c r="B48" s="41"/>
      <c r="C48" s="36" t="s">
        <v>34</v>
      </c>
      <c r="D48" s="42"/>
      <c r="E48" s="42"/>
      <c r="F48" s="34" t="str">
        <f>IF(E16="","",E16)</f>
        <v/>
      </c>
      <c r="G48" s="42"/>
      <c r="H48" s="42"/>
      <c r="I48" s="117"/>
      <c r="J48" s="369"/>
      <c r="K48" s="45"/>
    </row>
    <row r="49" spans="2:47" s="1" customFormat="1" ht="10.35" customHeight="1">
      <c r="B49" s="41"/>
      <c r="C49" s="42"/>
      <c r="D49" s="42"/>
      <c r="E49" s="42"/>
      <c r="F49" s="42"/>
      <c r="G49" s="42"/>
      <c r="H49" s="42"/>
      <c r="I49" s="117"/>
      <c r="J49" s="42"/>
      <c r="K49" s="45"/>
    </row>
    <row r="50" spans="2:47" s="1" customFormat="1" ht="29.25" customHeight="1">
      <c r="B50" s="41"/>
      <c r="C50" s="143" t="s">
        <v>93</v>
      </c>
      <c r="D50" s="131"/>
      <c r="E50" s="131"/>
      <c r="F50" s="131"/>
      <c r="G50" s="131"/>
      <c r="H50" s="131"/>
      <c r="I50" s="144"/>
      <c r="J50" s="145" t="s">
        <v>94</v>
      </c>
      <c r="K50" s="146"/>
    </row>
    <row r="51" spans="2:47" s="1" customFormat="1" ht="10.35" customHeight="1">
      <c r="B51" s="41"/>
      <c r="C51" s="42"/>
      <c r="D51" s="42"/>
      <c r="E51" s="42"/>
      <c r="F51" s="42"/>
      <c r="G51" s="42"/>
      <c r="H51" s="42"/>
      <c r="I51" s="117"/>
      <c r="J51" s="42"/>
      <c r="K51" s="45"/>
    </row>
    <row r="52" spans="2:47" s="1" customFormat="1" ht="29.25" customHeight="1">
      <c r="B52" s="41"/>
      <c r="C52" s="147" t="s">
        <v>95</v>
      </c>
      <c r="D52" s="42"/>
      <c r="E52" s="42"/>
      <c r="F52" s="42"/>
      <c r="G52" s="42"/>
      <c r="H52" s="42"/>
      <c r="I52" s="117"/>
      <c r="J52" s="127">
        <f>J83</f>
        <v>0</v>
      </c>
      <c r="K52" s="45"/>
      <c r="AU52" s="23" t="s">
        <v>96</v>
      </c>
    </row>
    <row r="53" spans="2:47" s="7" customFormat="1" ht="24.95" customHeight="1">
      <c r="B53" s="148"/>
      <c r="C53" s="149"/>
      <c r="D53" s="150" t="s">
        <v>97</v>
      </c>
      <c r="E53" s="151"/>
      <c r="F53" s="151"/>
      <c r="G53" s="151"/>
      <c r="H53" s="151"/>
      <c r="I53" s="152"/>
      <c r="J53" s="153">
        <f>J84</f>
        <v>0</v>
      </c>
      <c r="K53" s="154"/>
    </row>
    <row r="54" spans="2:47" s="8" customFormat="1" ht="19.899999999999999" customHeight="1">
      <c r="B54" s="155"/>
      <c r="C54" s="156"/>
      <c r="D54" s="157" t="s">
        <v>98</v>
      </c>
      <c r="E54" s="158"/>
      <c r="F54" s="158"/>
      <c r="G54" s="158"/>
      <c r="H54" s="158"/>
      <c r="I54" s="159"/>
      <c r="J54" s="160">
        <f>J85</f>
        <v>0</v>
      </c>
      <c r="K54" s="161"/>
    </row>
    <row r="55" spans="2:47" s="8" customFormat="1" ht="19.899999999999999" customHeight="1">
      <c r="B55" s="155"/>
      <c r="C55" s="156"/>
      <c r="D55" s="157" t="s">
        <v>99</v>
      </c>
      <c r="E55" s="158"/>
      <c r="F55" s="158"/>
      <c r="G55" s="158"/>
      <c r="H55" s="158"/>
      <c r="I55" s="159"/>
      <c r="J55" s="160">
        <f>J348</f>
        <v>0</v>
      </c>
      <c r="K55" s="161"/>
    </row>
    <row r="56" spans="2:47" s="8" customFormat="1" ht="19.899999999999999" customHeight="1">
      <c r="B56" s="155"/>
      <c r="C56" s="156"/>
      <c r="D56" s="157" t="s">
        <v>100</v>
      </c>
      <c r="E56" s="158"/>
      <c r="F56" s="158"/>
      <c r="G56" s="158"/>
      <c r="H56" s="158"/>
      <c r="I56" s="159"/>
      <c r="J56" s="160">
        <f>J530</f>
        <v>0</v>
      </c>
      <c r="K56" s="161"/>
    </row>
    <row r="57" spans="2:47" s="8" customFormat="1" ht="19.899999999999999" customHeight="1">
      <c r="B57" s="155"/>
      <c r="C57" s="156"/>
      <c r="D57" s="157" t="s">
        <v>101</v>
      </c>
      <c r="E57" s="158"/>
      <c r="F57" s="158"/>
      <c r="G57" s="158"/>
      <c r="H57" s="158"/>
      <c r="I57" s="159"/>
      <c r="J57" s="160">
        <f>J536</f>
        <v>0</v>
      </c>
      <c r="K57" s="161"/>
    </row>
    <row r="58" spans="2:47" s="7" customFormat="1" ht="24.95" customHeight="1">
      <c r="B58" s="148"/>
      <c r="C58" s="149"/>
      <c r="D58" s="150" t="s">
        <v>102</v>
      </c>
      <c r="E58" s="151"/>
      <c r="F58" s="151"/>
      <c r="G58" s="151"/>
      <c r="H58" s="151"/>
      <c r="I58" s="152"/>
      <c r="J58" s="153">
        <f>J538</f>
        <v>0</v>
      </c>
      <c r="K58" s="154"/>
    </row>
    <row r="59" spans="2:47" s="8" customFormat="1" ht="19.899999999999999" customHeight="1">
      <c r="B59" s="155"/>
      <c r="C59" s="156"/>
      <c r="D59" s="157" t="s">
        <v>103</v>
      </c>
      <c r="E59" s="158"/>
      <c r="F59" s="158"/>
      <c r="G59" s="158"/>
      <c r="H59" s="158"/>
      <c r="I59" s="159"/>
      <c r="J59" s="160">
        <f>J539</f>
        <v>0</v>
      </c>
      <c r="K59" s="161"/>
    </row>
    <row r="60" spans="2:47" s="8" customFormat="1" ht="19.899999999999999" customHeight="1">
      <c r="B60" s="155"/>
      <c r="C60" s="156"/>
      <c r="D60" s="157" t="s">
        <v>104</v>
      </c>
      <c r="E60" s="158"/>
      <c r="F60" s="158"/>
      <c r="G60" s="158"/>
      <c r="H60" s="158"/>
      <c r="I60" s="159"/>
      <c r="J60" s="160">
        <f>J549</f>
        <v>0</v>
      </c>
      <c r="K60" s="161"/>
    </row>
    <row r="61" spans="2:47" s="8" customFormat="1" ht="19.899999999999999" customHeight="1">
      <c r="B61" s="155"/>
      <c r="C61" s="156"/>
      <c r="D61" s="157" t="s">
        <v>105</v>
      </c>
      <c r="E61" s="158"/>
      <c r="F61" s="158"/>
      <c r="G61" s="158"/>
      <c r="H61" s="158"/>
      <c r="I61" s="159"/>
      <c r="J61" s="160">
        <f>J668</f>
        <v>0</v>
      </c>
      <c r="K61" s="161"/>
    </row>
    <row r="62" spans="2:47" s="8" customFormat="1" ht="19.899999999999999" customHeight="1">
      <c r="B62" s="155"/>
      <c r="C62" s="156"/>
      <c r="D62" s="157" t="s">
        <v>106</v>
      </c>
      <c r="E62" s="158"/>
      <c r="F62" s="158"/>
      <c r="G62" s="158"/>
      <c r="H62" s="158"/>
      <c r="I62" s="159"/>
      <c r="J62" s="160">
        <f>J676</f>
        <v>0</v>
      </c>
      <c r="K62" s="161"/>
    </row>
    <row r="63" spans="2:47" s="8" customFormat="1" ht="19.899999999999999" customHeight="1">
      <c r="B63" s="155"/>
      <c r="C63" s="156"/>
      <c r="D63" s="157" t="s">
        <v>107</v>
      </c>
      <c r="E63" s="158"/>
      <c r="F63" s="158"/>
      <c r="G63" s="158"/>
      <c r="H63" s="158"/>
      <c r="I63" s="159"/>
      <c r="J63" s="160">
        <f>J678</f>
        <v>0</v>
      </c>
      <c r="K63" s="161"/>
    </row>
    <row r="64" spans="2:47" s="8" customFormat="1" ht="19.899999999999999" customHeight="1">
      <c r="B64" s="155"/>
      <c r="C64" s="156"/>
      <c r="D64" s="157" t="s">
        <v>108</v>
      </c>
      <c r="E64" s="158"/>
      <c r="F64" s="158"/>
      <c r="G64" s="158"/>
      <c r="H64" s="158"/>
      <c r="I64" s="159"/>
      <c r="J64" s="160">
        <f>J828</f>
        <v>0</v>
      </c>
      <c r="K64" s="161"/>
    </row>
    <row r="65" spans="2:12" s="7" customFormat="1" ht="24.95" customHeight="1">
      <c r="B65" s="148"/>
      <c r="C65" s="149"/>
      <c r="D65" s="150" t="s">
        <v>109</v>
      </c>
      <c r="E65" s="151"/>
      <c r="F65" s="151"/>
      <c r="G65" s="151"/>
      <c r="H65" s="151"/>
      <c r="I65" s="152"/>
      <c r="J65" s="153">
        <f>J855</f>
        <v>0</v>
      </c>
      <c r="K65" s="154"/>
    </row>
    <row r="66" spans="2:12" s="1" customFormat="1" ht="21.75" customHeight="1">
      <c r="B66" s="41"/>
      <c r="C66" s="42"/>
      <c r="D66" s="42"/>
      <c r="E66" s="42"/>
      <c r="F66" s="42"/>
      <c r="G66" s="42"/>
      <c r="H66" s="42"/>
      <c r="I66" s="117"/>
      <c r="J66" s="42"/>
      <c r="K66" s="45"/>
    </row>
    <row r="67" spans="2:12" s="1" customFormat="1" ht="6.95" customHeight="1">
      <c r="B67" s="56"/>
      <c r="C67" s="57"/>
      <c r="D67" s="57"/>
      <c r="E67" s="57"/>
      <c r="F67" s="57"/>
      <c r="G67" s="57"/>
      <c r="H67" s="57"/>
      <c r="I67" s="138"/>
      <c r="J67" s="57"/>
      <c r="K67" s="58"/>
    </row>
    <row r="71" spans="2:12" s="1" customFormat="1" ht="6.95" customHeight="1">
      <c r="B71" s="59"/>
      <c r="C71" s="60"/>
      <c r="D71" s="60"/>
      <c r="E71" s="60"/>
      <c r="F71" s="60"/>
      <c r="G71" s="60"/>
      <c r="H71" s="60"/>
      <c r="I71" s="141"/>
      <c r="J71" s="60"/>
      <c r="K71" s="60"/>
      <c r="L71" s="61"/>
    </row>
    <row r="72" spans="2:12" s="1" customFormat="1" ht="36.950000000000003" customHeight="1">
      <c r="B72" s="41"/>
      <c r="C72" s="62" t="s">
        <v>110</v>
      </c>
      <c r="D72" s="63"/>
      <c r="E72" s="63"/>
      <c r="F72" s="63"/>
      <c r="G72" s="63"/>
      <c r="H72" s="63"/>
      <c r="I72" s="162"/>
      <c r="J72" s="63"/>
      <c r="K72" s="63"/>
      <c r="L72" s="61"/>
    </row>
    <row r="73" spans="2:12" s="1" customFormat="1" ht="6.95" customHeight="1">
      <c r="B73" s="41"/>
      <c r="C73" s="63"/>
      <c r="D73" s="63"/>
      <c r="E73" s="63"/>
      <c r="F73" s="63"/>
      <c r="G73" s="63"/>
      <c r="H73" s="63"/>
      <c r="I73" s="162"/>
      <c r="J73" s="63"/>
      <c r="K73" s="63"/>
      <c r="L73" s="61"/>
    </row>
    <row r="74" spans="2:12" s="1" customFormat="1" ht="14.45" customHeight="1">
      <c r="B74" s="41"/>
      <c r="C74" s="65" t="s">
        <v>18</v>
      </c>
      <c r="D74" s="63"/>
      <c r="E74" s="63"/>
      <c r="F74" s="63"/>
      <c r="G74" s="63"/>
      <c r="H74" s="63"/>
      <c r="I74" s="162"/>
      <c r="J74" s="63"/>
      <c r="K74" s="63"/>
      <c r="L74" s="61"/>
    </row>
    <row r="75" spans="2:12" s="1" customFormat="1" ht="17.25" customHeight="1">
      <c r="B75" s="41"/>
      <c r="C75" s="63"/>
      <c r="D75" s="63"/>
      <c r="E75" s="347" t="str">
        <f>E7</f>
        <v>Výměna výplní otvorů v obvodovém plášti MŠ Hostinského</v>
      </c>
      <c r="F75" s="370"/>
      <c r="G75" s="370"/>
      <c r="H75" s="370"/>
      <c r="I75" s="162"/>
      <c r="J75" s="63"/>
      <c r="K75" s="63"/>
      <c r="L75" s="61"/>
    </row>
    <row r="76" spans="2:12" s="1" customFormat="1" ht="6.95" customHeight="1">
      <c r="B76" s="41"/>
      <c r="C76" s="63"/>
      <c r="D76" s="63"/>
      <c r="E76" s="63"/>
      <c r="F76" s="63"/>
      <c r="G76" s="63"/>
      <c r="H76" s="63"/>
      <c r="I76" s="162"/>
      <c r="J76" s="63"/>
      <c r="K76" s="63"/>
      <c r="L76" s="61"/>
    </row>
    <row r="77" spans="2:12" s="1" customFormat="1" ht="18" customHeight="1">
      <c r="B77" s="41"/>
      <c r="C77" s="65" t="s">
        <v>24</v>
      </c>
      <c r="D77" s="63"/>
      <c r="E77" s="63"/>
      <c r="F77" s="163" t="str">
        <f>F10</f>
        <v>Hostinského 1534/11, Praha 5 - Stodůlky</v>
      </c>
      <c r="G77" s="63"/>
      <c r="H77" s="63"/>
      <c r="I77" s="164" t="s">
        <v>26</v>
      </c>
      <c r="J77" s="73" t="str">
        <f>IF(J10="","",J10)</f>
        <v>19. 11. 2018</v>
      </c>
      <c r="K77" s="63"/>
      <c r="L77" s="61"/>
    </row>
    <row r="78" spans="2:12" s="1" customFormat="1" ht="6.95" customHeight="1">
      <c r="B78" s="41"/>
      <c r="C78" s="63"/>
      <c r="D78" s="63"/>
      <c r="E78" s="63"/>
      <c r="F78" s="63"/>
      <c r="G78" s="63"/>
      <c r="H78" s="63"/>
      <c r="I78" s="162"/>
      <c r="J78" s="63"/>
      <c r="K78" s="63"/>
      <c r="L78" s="61"/>
    </row>
    <row r="79" spans="2:12" s="1" customFormat="1">
      <c r="B79" s="41"/>
      <c r="C79" s="65" t="s">
        <v>30</v>
      </c>
      <c r="D79" s="63"/>
      <c r="E79" s="63"/>
      <c r="F79" s="163" t="str">
        <f>E13</f>
        <v>Městská část Praha 13,Sluneční nám.2580/13,Praha 5</v>
      </c>
      <c r="G79" s="63"/>
      <c r="H79" s="63"/>
      <c r="I79" s="164" t="s">
        <v>36</v>
      </c>
      <c r="J79" s="163" t="str">
        <f>E19</f>
        <v xml:space="preserve"> </v>
      </c>
      <c r="K79" s="63"/>
      <c r="L79" s="61"/>
    </row>
    <row r="80" spans="2:12" s="1" customFormat="1" ht="14.45" customHeight="1">
      <c r="B80" s="41"/>
      <c r="C80" s="65" t="s">
        <v>34</v>
      </c>
      <c r="D80" s="63"/>
      <c r="E80" s="63"/>
      <c r="F80" s="163" t="str">
        <f>IF(E16="","",E16)</f>
        <v/>
      </c>
      <c r="G80" s="63"/>
      <c r="H80" s="63"/>
      <c r="I80" s="162"/>
      <c r="J80" s="63"/>
      <c r="K80" s="63"/>
      <c r="L80" s="61"/>
    </row>
    <row r="81" spans="2:65" s="1" customFormat="1" ht="10.35" customHeight="1">
      <c r="B81" s="41"/>
      <c r="C81" s="63"/>
      <c r="D81" s="63"/>
      <c r="E81" s="63"/>
      <c r="F81" s="63"/>
      <c r="G81" s="63"/>
      <c r="H81" s="63"/>
      <c r="I81" s="162"/>
      <c r="J81" s="63"/>
      <c r="K81" s="63"/>
      <c r="L81" s="61"/>
    </row>
    <row r="82" spans="2:65" s="9" customFormat="1" ht="29.25" customHeight="1">
      <c r="B82" s="165"/>
      <c r="C82" s="166" t="s">
        <v>111</v>
      </c>
      <c r="D82" s="167" t="s">
        <v>60</v>
      </c>
      <c r="E82" s="167" t="s">
        <v>56</v>
      </c>
      <c r="F82" s="167" t="s">
        <v>112</v>
      </c>
      <c r="G82" s="167" t="s">
        <v>113</v>
      </c>
      <c r="H82" s="167" t="s">
        <v>114</v>
      </c>
      <c r="I82" s="168" t="s">
        <v>115</v>
      </c>
      <c r="J82" s="167" t="s">
        <v>94</v>
      </c>
      <c r="K82" s="169" t="s">
        <v>116</v>
      </c>
      <c r="L82" s="170"/>
      <c r="M82" s="81" t="s">
        <v>117</v>
      </c>
      <c r="N82" s="82" t="s">
        <v>45</v>
      </c>
      <c r="O82" s="82" t="s">
        <v>118</v>
      </c>
      <c r="P82" s="82" t="s">
        <v>119</v>
      </c>
      <c r="Q82" s="82" t="s">
        <v>120</v>
      </c>
      <c r="R82" s="82" t="s">
        <v>121</v>
      </c>
      <c r="S82" s="82" t="s">
        <v>122</v>
      </c>
      <c r="T82" s="83" t="s">
        <v>123</v>
      </c>
    </row>
    <row r="83" spans="2:65" s="1" customFormat="1" ht="29.25" customHeight="1">
      <c r="B83" s="41"/>
      <c r="C83" s="87" t="s">
        <v>95</v>
      </c>
      <c r="D83" s="63"/>
      <c r="E83" s="63"/>
      <c r="F83" s="63"/>
      <c r="G83" s="63"/>
      <c r="H83" s="63"/>
      <c r="I83" s="162"/>
      <c r="J83" s="171">
        <f>BK83</f>
        <v>0</v>
      </c>
      <c r="K83" s="63"/>
      <c r="L83" s="61"/>
      <c r="M83" s="84"/>
      <c r="N83" s="85"/>
      <c r="O83" s="85"/>
      <c r="P83" s="172">
        <f>P84+P538+P855</f>
        <v>0</v>
      </c>
      <c r="Q83" s="85"/>
      <c r="R83" s="172">
        <f>R84+R538+R855</f>
        <v>5.6983417099999993</v>
      </c>
      <c r="S83" s="85"/>
      <c r="T83" s="173">
        <f>T84+T538+T855</f>
        <v>17.1866998</v>
      </c>
      <c r="AT83" s="23" t="s">
        <v>74</v>
      </c>
      <c r="AU83" s="23" t="s">
        <v>96</v>
      </c>
      <c r="BK83" s="174">
        <f>BK84+BK538+BK855</f>
        <v>0</v>
      </c>
    </row>
    <row r="84" spans="2:65" s="10" customFormat="1" ht="37.35" customHeight="1">
      <c r="B84" s="175"/>
      <c r="C84" s="176"/>
      <c r="D84" s="177" t="s">
        <v>74</v>
      </c>
      <c r="E84" s="178" t="s">
        <v>124</v>
      </c>
      <c r="F84" s="178" t="s">
        <v>125</v>
      </c>
      <c r="G84" s="176"/>
      <c r="H84" s="176"/>
      <c r="I84" s="179"/>
      <c r="J84" s="180">
        <f>BK84</f>
        <v>0</v>
      </c>
      <c r="K84" s="176"/>
      <c r="L84" s="181"/>
      <c r="M84" s="182"/>
      <c r="N84" s="183"/>
      <c r="O84" s="183"/>
      <c r="P84" s="184">
        <f>P85+P348+P530+P536</f>
        <v>0</v>
      </c>
      <c r="Q84" s="183"/>
      <c r="R84" s="184">
        <f>R85+R348+R530+R536</f>
        <v>3.97320326</v>
      </c>
      <c r="S84" s="183"/>
      <c r="T84" s="185">
        <f>T85+T348+T530+T536</f>
        <v>14.865790000000001</v>
      </c>
      <c r="AR84" s="186" t="s">
        <v>80</v>
      </c>
      <c r="AT84" s="187" t="s">
        <v>74</v>
      </c>
      <c r="AU84" s="187" t="s">
        <v>75</v>
      </c>
      <c r="AY84" s="186" t="s">
        <v>126</v>
      </c>
      <c r="BK84" s="188">
        <f>BK85+BK348+BK530+BK536</f>
        <v>0</v>
      </c>
    </row>
    <row r="85" spans="2:65" s="10" customFormat="1" ht="19.899999999999999" customHeight="1">
      <c r="B85" s="175"/>
      <c r="C85" s="176"/>
      <c r="D85" s="177" t="s">
        <v>74</v>
      </c>
      <c r="E85" s="189" t="s">
        <v>127</v>
      </c>
      <c r="F85" s="189" t="s">
        <v>128</v>
      </c>
      <c r="G85" s="176"/>
      <c r="H85" s="176"/>
      <c r="I85" s="179"/>
      <c r="J85" s="190">
        <f>BK85</f>
        <v>0</v>
      </c>
      <c r="K85" s="176"/>
      <c r="L85" s="181"/>
      <c r="M85" s="182"/>
      <c r="N85" s="183"/>
      <c r="O85" s="183"/>
      <c r="P85" s="184">
        <f>SUM(P86:P347)</f>
        <v>0</v>
      </c>
      <c r="Q85" s="183"/>
      <c r="R85" s="184">
        <f>SUM(R86:R347)</f>
        <v>3.9202986599999998</v>
      </c>
      <c r="S85" s="183"/>
      <c r="T85" s="185">
        <f>SUM(T86:T347)</f>
        <v>0.5</v>
      </c>
      <c r="AR85" s="186" t="s">
        <v>80</v>
      </c>
      <c r="AT85" s="187" t="s">
        <v>74</v>
      </c>
      <c r="AU85" s="187" t="s">
        <v>80</v>
      </c>
      <c r="AY85" s="186" t="s">
        <v>126</v>
      </c>
      <c r="BK85" s="188">
        <f>SUM(BK86:BK347)</f>
        <v>0</v>
      </c>
    </row>
    <row r="86" spans="2:65" s="1" customFormat="1" ht="16.5" customHeight="1">
      <c r="B86" s="41"/>
      <c r="C86" s="191" t="s">
        <v>80</v>
      </c>
      <c r="D86" s="191" t="s">
        <v>129</v>
      </c>
      <c r="E86" s="192" t="s">
        <v>130</v>
      </c>
      <c r="F86" s="193" t="s">
        <v>131</v>
      </c>
      <c r="G86" s="194" t="s">
        <v>132</v>
      </c>
      <c r="H86" s="195">
        <v>4</v>
      </c>
      <c r="I86" s="196"/>
      <c r="J86" s="197">
        <f>ROUND(I86*H86,2)</f>
        <v>0</v>
      </c>
      <c r="K86" s="193" t="s">
        <v>133</v>
      </c>
      <c r="L86" s="61"/>
      <c r="M86" s="198" t="s">
        <v>23</v>
      </c>
      <c r="N86" s="199" t="s">
        <v>46</v>
      </c>
      <c r="O86" s="42"/>
      <c r="P86" s="200">
        <f>O86*H86</f>
        <v>0</v>
      </c>
      <c r="Q86" s="200">
        <v>3.7599999999999999E-3</v>
      </c>
      <c r="R86" s="200">
        <f>Q86*H86</f>
        <v>1.504E-2</v>
      </c>
      <c r="S86" s="200">
        <v>0</v>
      </c>
      <c r="T86" s="201">
        <f>S86*H86</f>
        <v>0</v>
      </c>
      <c r="AR86" s="23" t="s">
        <v>134</v>
      </c>
      <c r="AT86" s="23" t="s">
        <v>129</v>
      </c>
      <c r="AU86" s="23" t="s">
        <v>85</v>
      </c>
      <c r="AY86" s="23" t="s">
        <v>126</v>
      </c>
      <c r="BE86" s="202">
        <f>IF(N86="základní",J86,0)</f>
        <v>0</v>
      </c>
      <c r="BF86" s="202">
        <f>IF(N86="snížená",J86,0)</f>
        <v>0</v>
      </c>
      <c r="BG86" s="202">
        <f>IF(N86="zákl. přenesená",J86,0)</f>
        <v>0</v>
      </c>
      <c r="BH86" s="202">
        <f>IF(N86="sníž. přenesená",J86,0)</f>
        <v>0</v>
      </c>
      <c r="BI86" s="202">
        <f>IF(N86="nulová",J86,0)</f>
        <v>0</v>
      </c>
      <c r="BJ86" s="23" t="s">
        <v>80</v>
      </c>
      <c r="BK86" s="202">
        <f>ROUND(I86*H86,2)</f>
        <v>0</v>
      </c>
      <c r="BL86" s="23" t="s">
        <v>134</v>
      </c>
      <c r="BM86" s="23" t="s">
        <v>135</v>
      </c>
    </row>
    <row r="87" spans="2:65" s="11" customFormat="1" ht="13.5">
      <c r="B87" s="203"/>
      <c r="C87" s="204"/>
      <c r="D87" s="205" t="s">
        <v>136</v>
      </c>
      <c r="E87" s="206" t="s">
        <v>23</v>
      </c>
      <c r="F87" s="207" t="s">
        <v>137</v>
      </c>
      <c r="G87" s="204"/>
      <c r="H87" s="208">
        <v>4</v>
      </c>
      <c r="I87" s="209"/>
      <c r="J87" s="204"/>
      <c r="K87" s="204"/>
      <c r="L87" s="210"/>
      <c r="M87" s="211"/>
      <c r="N87" s="212"/>
      <c r="O87" s="212"/>
      <c r="P87" s="212"/>
      <c r="Q87" s="212"/>
      <c r="R87" s="212"/>
      <c r="S87" s="212"/>
      <c r="T87" s="213"/>
      <c r="AT87" s="214" t="s">
        <v>136</v>
      </c>
      <c r="AU87" s="214" t="s">
        <v>85</v>
      </c>
      <c r="AV87" s="11" t="s">
        <v>85</v>
      </c>
      <c r="AW87" s="11" t="s">
        <v>38</v>
      </c>
      <c r="AX87" s="11" t="s">
        <v>80</v>
      </c>
      <c r="AY87" s="214" t="s">
        <v>126</v>
      </c>
    </row>
    <row r="88" spans="2:65" s="1" customFormat="1" ht="16.5" customHeight="1">
      <c r="B88" s="41"/>
      <c r="C88" s="191" t="s">
        <v>85</v>
      </c>
      <c r="D88" s="191" t="s">
        <v>129</v>
      </c>
      <c r="E88" s="192" t="s">
        <v>138</v>
      </c>
      <c r="F88" s="193" t="s">
        <v>139</v>
      </c>
      <c r="G88" s="194" t="s">
        <v>140</v>
      </c>
      <c r="H88" s="195">
        <v>1.786</v>
      </c>
      <c r="I88" s="196"/>
      <c r="J88" s="197">
        <f>ROUND(I88*H88,2)</f>
        <v>0</v>
      </c>
      <c r="K88" s="193" t="s">
        <v>133</v>
      </c>
      <c r="L88" s="61"/>
      <c r="M88" s="198" t="s">
        <v>23</v>
      </c>
      <c r="N88" s="199" t="s">
        <v>46</v>
      </c>
      <c r="O88" s="42"/>
      <c r="P88" s="200">
        <f>O88*H88</f>
        <v>0</v>
      </c>
      <c r="Q88" s="200">
        <v>3.3579999999999999E-2</v>
      </c>
      <c r="R88" s="200">
        <f>Q88*H88</f>
        <v>5.997388E-2</v>
      </c>
      <c r="S88" s="200">
        <v>0</v>
      </c>
      <c r="T88" s="201">
        <f>S88*H88</f>
        <v>0</v>
      </c>
      <c r="AR88" s="23" t="s">
        <v>134</v>
      </c>
      <c r="AT88" s="23" t="s">
        <v>129</v>
      </c>
      <c r="AU88" s="23" t="s">
        <v>85</v>
      </c>
      <c r="AY88" s="23" t="s">
        <v>126</v>
      </c>
      <c r="BE88" s="202">
        <f>IF(N88="základní",J88,0)</f>
        <v>0</v>
      </c>
      <c r="BF88" s="202">
        <f>IF(N88="snížená",J88,0)</f>
        <v>0</v>
      </c>
      <c r="BG88" s="202">
        <f>IF(N88="zákl. přenesená",J88,0)</f>
        <v>0</v>
      </c>
      <c r="BH88" s="202">
        <f>IF(N88="sníž. přenesená",J88,0)</f>
        <v>0</v>
      </c>
      <c r="BI88" s="202">
        <f>IF(N88="nulová",J88,0)</f>
        <v>0</v>
      </c>
      <c r="BJ88" s="23" t="s">
        <v>80</v>
      </c>
      <c r="BK88" s="202">
        <f>ROUND(I88*H88,2)</f>
        <v>0</v>
      </c>
      <c r="BL88" s="23" t="s">
        <v>134</v>
      </c>
      <c r="BM88" s="23" t="s">
        <v>141</v>
      </c>
    </row>
    <row r="89" spans="2:65" s="11" customFormat="1" ht="13.5">
      <c r="B89" s="203"/>
      <c r="C89" s="204"/>
      <c r="D89" s="205" t="s">
        <v>136</v>
      </c>
      <c r="E89" s="206" t="s">
        <v>23</v>
      </c>
      <c r="F89" s="207" t="s">
        <v>142</v>
      </c>
      <c r="G89" s="204"/>
      <c r="H89" s="208">
        <v>1.786</v>
      </c>
      <c r="I89" s="209"/>
      <c r="J89" s="204"/>
      <c r="K89" s="204"/>
      <c r="L89" s="210"/>
      <c r="M89" s="211"/>
      <c r="N89" s="212"/>
      <c r="O89" s="212"/>
      <c r="P89" s="212"/>
      <c r="Q89" s="212"/>
      <c r="R89" s="212"/>
      <c r="S89" s="212"/>
      <c r="T89" s="213"/>
      <c r="AT89" s="214" t="s">
        <v>136</v>
      </c>
      <c r="AU89" s="214" t="s">
        <v>85</v>
      </c>
      <c r="AV89" s="11" t="s">
        <v>85</v>
      </c>
      <c r="AW89" s="11" t="s">
        <v>38</v>
      </c>
      <c r="AX89" s="11" t="s">
        <v>80</v>
      </c>
      <c r="AY89" s="214" t="s">
        <v>126</v>
      </c>
    </row>
    <row r="90" spans="2:65" s="1" customFormat="1" ht="25.5" customHeight="1">
      <c r="B90" s="41"/>
      <c r="C90" s="191" t="s">
        <v>143</v>
      </c>
      <c r="D90" s="191" t="s">
        <v>129</v>
      </c>
      <c r="E90" s="192" t="s">
        <v>144</v>
      </c>
      <c r="F90" s="193" t="s">
        <v>145</v>
      </c>
      <c r="G90" s="194" t="s">
        <v>146</v>
      </c>
      <c r="H90" s="195">
        <v>195.5</v>
      </c>
      <c r="I90" s="196"/>
      <c r="J90" s="197">
        <f>ROUND(I90*H90,2)</f>
        <v>0</v>
      </c>
      <c r="K90" s="193" t="s">
        <v>23</v>
      </c>
      <c r="L90" s="61"/>
      <c r="M90" s="198" t="s">
        <v>23</v>
      </c>
      <c r="N90" s="199" t="s">
        <v>46</v>
      </c>
      <c r="O90" s="42"/>
      <c r="P90" s="200">
        <f>O90*H90</f>
        <v>0</v>
      </c>
      <c r="Q90" s="200">
        <v>2.0999999999999999E-3</v>
      </c>
      <c r="R90" s="200">
        <f>Q90*H90</f>
        <v>0.41054999999999997</v>
      </c>
      <c r="S90" s="200">
        <v>0</v>
      </c>
      <c r="T90" s="201">
        <f>S90*H90</f>
        <v>0</v>
      </c>
      <c r="AR90" s="23" t="s">
        <v>134</v>
      </c>
      <c r="AT90" s="23" t="s">
        <v>129</v>
      </c>
      <c r="AU90" s="23" t="s">
        <v>85</v>
      </c>
      <c r="AY90" s="23" t="s">
        <v>126</v>
      </c>
      <c r="BE90" s="202">
        <f>IF(N90="základní",J90,0)</f>
        <v>0</v>
      </c>
      <c r="BF90" s="202">
        <f>IF(N90="snížená",J90,0)</f>
        <v>0</v>
      </c>
      <c r="BG90" s="202">
        <f>IF(N90="zákl. přenesená",J90,0)</f>
        <v>0</v>
      </c>
      <c r="BH90" s="202">
        <f>IF(N90="sníž. přenesená",J90,0)</f>
        <v>0</v>
      </c>
      <c r="BI90" s="202">
        <f>IF(N90="nulová",J90,0)</f>
        <v>0</v>
      </c>
      <c r="BJ90" s="23" t="s">
        <v>80</v>
      </c>
      <c r="BK90" s="202">
        <f>ROUND(I90*H90,2)</f>
        <v>0</v>
      </c>
      <c r="BL90" s="23" t="s">
        <v>134</v>
      </c>
      <c r="BM90" s="23" t="s">
        <v>147</v>
      </c>
    </row>
    <row r="91" spans="2:65" s="11" customFormat="1" ht="13.5">
      <c r="B91" s="203"/>
      <c r="C91" s="204"/>
      <c r="D91" s="205" t="s">
        <v>136</v>
      </c>
      <c r="E91" s="206" t="s">
        <v>23</v>
      </c>
      <c r="F91" s="207" t="s">
        <v>148</v>
      </c>
      <c r="G91" s="204"/>
      <c r="H91" s="208">
        <v>196.6</v>
      </c>
      <c r="I91" s="209"/>
      <c r="J91" s="204"/>
      <c r="K91" s="204"/>
      <c r="L91" s="210"/>
      <c r="M91" s="211"/>
      <c r="N91" s="212"/>
      <c r="O91" s="212"/>
      <c r="P91" s="212"/>
      <c r="Q91" s="212"/>
      <c r="R91" s="212"/>
      <c r="S91" s="212"/>
      <c r="T91" s="213"/>
      <c r="AT91" s="214" t="s">
        <v>136</v>
      </c>
      <c r="AU91" s="214" t="s">
        <v>85</v>
      </c>
      <c r="AV91" s="11" t="s">
        <v>85</v>
      </c>
      <c r="AW91" s="11" t="s">
        <v>38</v>
      </c>
      <c r="AX91" s="11" t="s">
        <v>75</v>
      </c>
      <c r="AY91" s="214" t="s">
        <v>126</v>
      </c>
    </row>
    <row r="92" spans="2:65" s="11" customFormat="1" ht="13.5">
      <c r="B92" s="203"/>
      <c r="C92" s="204"/>
      <c r="D92" s="205" t="s">
        <v>136</v>
      </c>
      <c r="E92" s="206" t="s">
        <v>23</v>
      </c>
      <c r="F92" s="207" t="s">
        <v>149</v>
      </c>
      <c r="G92" s="204"/>
      <c r="H92" s="208">
        <v>-1.1000000000000001</v>
      </c>
      <c r="I92" s="209"/>
      <c r="J92" s="204"/>
      <c r="K92" s="204"/>
      <c r="L92" s="210"/>
      <c r="M92" s="211"/>
      <c r="N92" s="212"/>
      <c r="O92" s="212"/>
      <c r="P92" s="212"/>
      <c r="Q92" s="212"/>
      <c r="R92" s="212"/>
      <c r="S92" s="212"/>
      <c r="T92" s="213"/>
      <c r="AT92" s="214" t="s">
        <v>136</v>
      </c>
      <c r="AU92" s="214" t="s">
        <v>85</v>
      </c>
      <c r="AV92" s="11" t="s">
        <v>85</v>
      </c>
      <c r="AW92" s="11" t="s">
        <v>38</v>
      </c>
      <c r="AX92" s="11" t="s">
        <v>75</v>
      </c>
      <c r="AY92" s="214" t="s">
        <v>126</v>
      </c>
    </row>
    <row r="93" spans="2:65" s="12" customFormat="1" ht="13.5">
      <c r="B93" s="215"/>
      <c r="C93" s="216"/>
      <c r="D93" s="205" t="s">
        <v>136</v>
      </c>
      <c r="E93" s="217" t="s">
        <v>23</v>
      </c>
      <c r="F93" s="218" t="s">
        <v>150</v>
      </c>
      <c r="G93" s="216"/>
      <c r="H93" s="219">
        <v>195.5</v>
      </c>
      <c r="I93" s="220"/>
      <c r="J93" s="216"/>
      <c r="K93" s="216"/>
      <c r="L93" s="221"/>
      <c r="M93" s="222"/>
      <c r="N93" s="223"/>
      <c r="O93" s="223"/>
      <c r="P93" s="223"/>
      <c r="Q93" s="223"/>
      <c r="R93" s="223"/>
      <c r="S93" s="223"/>
      <c r="T93" s="224"/>
      <c r="AT93" s="225" t="s">
        <v>136</v>
      </c>
      <c r="AU93" s="225" t="s">
        <v>85</v>
      </c>
      <c r="AV93" s="12" t="s">
        <v>134</v>
      </c>
      <c r="AW93" s="12" t="s">
        <v>38</v>
      </c>
      <c r="AX93" s="12" t="s">
        <v>80</v>
      </c>
      <c r="AY93" s="225" t="s">
        <v>126</v>
      </c>
    </row>
    <row r="94" spans="2:65" s="1" customFormat="1" ht="25.5" customHeight="1">
      <c r="B94" s="41"/>
      <c r="C94" s="191" t="s">
        <v>134</v>
      </c>
      <c r="D94" s="191" t="s">
        <v>129</v>
      </c>
      <c r="E94" s="192" t="s">
        <v>151</v>
      </c>
      <c r="F94" s="193" t="s">
        <v>152</v>
      </c>
      <c r="G94" s="194" t="s">
        <v>146</v>
      </c>
      <c r="H94" s="195">
        <v>5.3</v>
      </c>
      <c r="I94" s="196"/>
      <c r="J94" s="197">
        <f>ROUND(I94*H94,2)</f>
        <v>0</v>
      </c>
      <c r="K94" s="193" t="s">
        <v>23</v>
      </c>
      <c r="L94" s="61"/>
      <c r="M94" s="198" t="s">
        <v>23</v>
      </c>
      <c r="N94" s="199" t="s">
        <v>46</v>
      </c>
      <c r="O94" s="42"/>
      <c r="P94" s="200">
        <f>O94*H94</f>
        <v>0</v>
      </c>
      <c r="Q94" s="200">
        <v>3.15E-3</v>
      </c>
      <c r="R94" s="200">
        <f>Q94*H94</f>
        <v>1.6694999999999998E-2</v>
      </c>
      <c r="S94" s="200">
        <v>0</v>
      </c>
      <c r="T94" s="201">
        <f>S94*H94</f>
        <v>0</v>
      </c>
      <c r="AR94" s="23" t="s">
        <v>134</v>
      </c>
      <c r="AT94" s="23" t="s">
        <v>129</v>
      </c>
      <c r="AU94" s="23" t="s">
        <v>85</v>
      </c>
      <c r="AY94" s="23" t="s">
        <v>126</v>
      </c>
      <c r="BE94" s="202">
        <f>IF(N94="základní",J94,0)</f>
        <v>0</v>
      </c>
      <c r="BF94" s="202">
        <f>IF(N94="snížená",J94,0)</f>
        <v>0</v>
      </c>
      <c r="BG94" s="202">
        <f>IF(N94="zákl. přenesená",J94,0)</f>
        <v>0</v>
      </c>
      <c r="BH94" s="202">
        <f>IF(N94="sníž. přenesená",J94,0)</f>
        <v>0</v>
      </c>
      <c r="BI94" s="202">
        <f>IF(N94="nulová",J94,0)</f>
        <v>0</v>
      </c>
      <c r="BJ94" s="23" t="s">
        <v>80</v>
      </c>
      <c r="BK94" s="202">
        <f>ROUND(I94*H94,2)</f>
        <v>0</v>
      </c>
      <c r="BL94" s="23" t="s">
        <v>134</v>
      </c>
      <c r="BM94" s="23" t="s">
        <v>153</v>
      </c>
    </row>
    <row r="95" spans="2:65" s="11" customFormat="1" ht="13.5">
      <c r="B95" s="203"/>
      <c r="C95" s="204"/>
      <c r="D95" s="205" t="s">
        <v>136</v>
      </c>
      <c r="E95" s="206" t="s">
        <v>23</v>
      </c>
      <c r="F95" s="207" t="s">
        <v>154</v>
      </c>
      <c r="G95" s="204"/>
      <c r="H95" s="208">
        <v>5.3</v>
      </c>
      <c r="I95" s="209"/>
      <c r="J95" s="204"/>
      <c r="K95" s="204"/>
      <c r="L95" s="210"/>
      <c r="M95" s="211"/>
      <c r="N95" s="212"/>
      <c r="O95" s="212"/>
      <c r="P95" s="212"/>
      <c r="Q95" s="212"/>
      <c r="R95" s="212"/>
      <c r="S95" s="212"/>
      <c r="T95" s="213"/>
      <c r="AT95" s="214" t="s">
        <v>136</v>
      </c>
      <c r="AU95" s="214" t="s">
        <v>85</v>
      </c>
      <c r="AV95" s="11" t="s">
        <v>85</v>
      </c>
      <c r="AW95" s="11" t="s">
        <v>38</v>
      </c>
      <c r="AX95" s="11" t="s">
        <v>80</v>
      </c>
      <c r="AY95" s="214" t="s">
        <v>126</v>
      </c>
    </row>
    <row r="96" spans="2:65" s="1" customFormat="1" ht="16.5" customHeight="1">
      <c r="B96" s="41"/>
      <c r="C96" s="191" t="s">
        <v>155</v>
      </c>
      <c r="D96" s="191" t="s">
        <v>129</v>
      </c>
      <c r="E96" s="192" t="s">
        <v>156</v>
      </c>
      <c r="F96" s="193" t="s">
        <v>157</v>
      </c>
      <c r="G96" s="194" t="s">
        <v>146</v>
      </c>
      <c r="H96" s="195">
        <v>597.24</v>
      </c>
      <c r="I96" s="196"/>
      <c r="J96" s="197">
        <f>ROUND(I96*H96,2)</f>
        <v>0</v>
      </c>
      <c r="K96" s="193" t="s">
        <v>133</v>
      </c>
      <c r="L96" s="61"/>
      <c r="M96" s="198" t="s">
        <v>23</v>
      </c>
      <c r="N96" s="199" t="s">
        <v>46</v>
      </c>
      <c r="O96" s="42"/>
      <c r="P96" s="200">
        <f>O96*H96</f>
        <v>0</v>
      </c>
      <c r="Q96" s="200">
        <v>1.5E-3</v>
      </c>
      <c r="R96" s="200">
        <f>Q96*H96</f>
        <v>0.89585999999999999</v>
      </c>
      <c r="S96" s="200">
        <v>0</v>
      </c>
      <c r="T96" s="201">
        <f>S96*H96</f>
        <v>0</v>
      </c>
      <c r="AR96" s="23" t="s">
        <v>134</v>
      </c>
      <c r="AT96" s="23" t="s">
        <v>129</v>
      </c>
      <c r="AU96" s="23" t="s">
        <v>85</v>
      </c>
      <c r="AY96" s="23" t="s">
        <v>126</v>
      </c>
      <c r="BE96" s="202">
        <f>IF(N96="základní",J96,0)</f>
        <v>0</v>
      </c>
      <c r="BF96" s="202">
        <f>IF(N96="snížená",J96,0)</f>
        <v>0</v>
      </c>
      <c r="BG96" s="202">
        <f>IF(N96="zákl. přenesená",J96,0)</f>
        <v>0</v>
      </c>
      <c r="BH96" s="202">
        <f>IF(N96="sníž. přenesená",J96,0)</f>
        <v>0</v>
      </c>
      <c r="BI96" s="202">
        <f>IF(N96="nulová",J96,0)</f>
        <v>0</v>
      </c>
      <c r="BJ96" s="23" t="s">
        <v>80</v>
      </c>
      <c r="BK96" s="202">
        <f>ROUND(I96*H96,2)</f>
        <v>0</v>
      </c>
      <c r="BL96" s="23" t="s">
        <v>134</v>
      </c>
      <c r="BM96" s="23" t="s">
        <v>158</v>
      </c>
    </row>
    <row r="97" spans="2:51" s="11" customFormat="1" ht="13.5">
      <c r="B97" s="203"/>
      <c r="C97" s="204"/>
      <c r="D97" s="205" t="s">
        <v>136</v>
      </c>
      <c r="E97" s="206" t="s">
        <v>23</v>
      </c>
      <c r="F97" s="207" t="s">
        <v>159</v>
      </c>
      <c r="G97" s="204"/>
      <c r="H97" s="208">
        <v>48</v>
      </c>
      <c r="I97" s="209"/>
      <c r="J97" s="204"/>
      <c r="K97" s="204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136</v>
      </c>
      <c r="AU97" s="214" t="s">
        <v>85</v>
      </c>
      <c r="AV97" s="11" t="s">
        <v>85</v>
      </c>
      <c r="AW97" s="11" t="s">
        <v>38</v>
      </c>
      <c r="AX97" s="11" t="s">
        <v>75</v>
      </c>
      <c r="AY97" s="214" t="s">
        <v>126</v>
      </c>
    </row>
    <row r="98" spans="2:51" s="11" customFormat="1" ht="13.5">
      <c r="B98" s="203"/>
      <c r="C98" s="204"/>
      <c r="D98" s="205" t="s">
        <v>136</v>
      </c>
      <c r="E98" s="206" t="s">
        <v>23</v>
      </c>
      <c r="F98" s="207" t="s">
        <v>160</v>
      </c>
      <c r="G98" s="204"/>
      <c r="H98" s="208">
        <v>48</v>
      </c>
      <c r="I98" s="209"/>
      <c r="J98" s="204"/>
      <c r="K98" s="204"/>
      <c r="L98" s="210"/>
      <c r="M98" s="211"/>
      <c r="N98" s="212"/>
      <c r="O98" s="212"/>
      <c r="P98" s="212"/>
      <c r="Q98" s="212"/>
      <c r="R98" s="212"/>
      <c r="S98" s="212"/>
      <c r="T98" s="213"/>
      <c r="AT98" s="214" t="s">
        <v>136</v>
      </c>
      <c r="AU98" s="214" t="s">
        <v>85</v>
      </c>
      <c r="AV98" s="11" t="s">
        <v>85</v>
      </c>
      <c r="AW98" s="11" t="s">
        <v>38</v>
      </c>
      <c r="AX98" s="11" t="s">
        <v>75</v>
      </c>
      <c r="AY98" s="214" t="s">
        <v>126</v>
      </c>
    </row>
    <row r="99" spans="2:51" s="11" customFormat="1" ht="13.5">
      <c r="B99" s="203"/>
      <c r="C99" s="204"/>
      <c r="D99" s="205" t="s">
        <v>136</v>
      </c>
      <c r="E99" s="206" t="s">
        <v>23</v>
      </c>
      <c r="F99" s="207" t="s">
        <v>161</v>
      </c>
      <c r="G99" s="204"/>
      <c r="H99" s="208">
        <v>7.72</v>
      </c>
      <c r="I99" s="209"/>
      <c r="J99" s="204"/>
      <c r="K99" s="204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136</v>
      </c>
      <c r="AU99" s="214" t="s">
        <v>85</v>
      </c>
      <c r="AV99" s="11" t="s">
        <v>85</v>
      </c>
      <c r="AW99" s="11" t="s">
        <v>38</v>
      </c>
      <c r="AX99" s="11" t="s">
        <v>75</v>
      </c>
      <c r="AY99" s="214" t="s">
        <v>126</v>
      </c>
    </row>
    <row r="100" spans="2:51" s="11" customFormat="1" ht="13.5">
      <c r="B100" s="203"/>
      <c r="C100" s="204"/>
      <c r="D100" s="205" t="s">
        <v>136</v>
      </c>
      <c r="E100" s="206" t="s">
        <v>23</v>
      </c>
      <c r="F100" s="207" t="s">
        <v>162</v>
      </c>
      <c r="G100" s="204"/>
      <c r="H100" s="208">
        <v>7.72</v>
      </c>
      <c r="I100" s="209"/>
      <c r="J100" s="204"/>
      <c r="K100" s="204"/>
      <c r="L100" s="210"/>
      <c r="M100" s="211"/>
      <c r="N100" s="212"/>
      <c r="O100" s="212"/>
      <c r="P100" s="212"/>
      <c r="Q100" s="212"/>
      <c r="R100" s="212"/>
      <c r="S100" s="212"/>
      <c r="T100" s="213"/>
      <c r="AT100" s="214" t="s">
        <v>136</v>
      </c>
      <c r="AU100" s="214" t="s">
        <v>85</v>
      </c>
      <c r="AV100" s="11" t="s">
        <v>85</v>
      </c>
      <c r="AW100" s="11" t="s">
        <v>38</v>
      </c>
      <c r="AX100" s="11" t="s">
        <v>75</v>
      </c>
      <c r="AY100" s="214" t="s">
        <v>126</v>
      </c>
    </row>
    <row r="101" spans="2:51" s="11" customFormat="1" ht="13.5">
      <c r="B101" s="203"/>
      <c r="C101" s="204"/>
      <c r="D101" s="205" t="s">
        <v>136</v>
      </c>
      <c r="E101" s="206" t="s">
        <v>23</v>
      </c>
      <c r="F101" s="207" t="s">
        <v>163</v>
      </c>
      <c r="G101" s="204"/>
      <c r="H101" s="208">
        <v>9.6999999999999993</v>
      </c>
      <c r="I101" s="209"/>
      <c r="J101" s="204"/>
      <c r="K101" s="204"/>
      <c r="L101" s="210"/>
      <c r="M101" s="211"/>
      <c r="N101" s="212"/>
      <c r="O101" s="212"/>
      <c r="P101" s="212"/>
      <c r="Q101" s="212"/>
      <c r="R101" s="212"/>
      <c r="S101" s="212"/>
      <c r="T101" s="213"/>
      <c r="AT101" s="214" t="s">
        <v>136</v>
      </c>
      <c r="AU101" s="214" t="s">
        <v>85</v>
      </c>
      <c r="AV101" s="11" t="s">
        <v>85</v>
      </c>
      <c r="AW101" s="11" t="s">
        <v>38</v>
      </c>
      <c r="AX101" s="11" t="s">
        <v>75</v>
      </c>
      <c r="AY101" s="214" t="s">
        <v>126</v>
      </c>
    </row>
    <row r="102" spans="2:51" s="11" customFormat="1" ht="13.5">
      <c r="B102" s="203"/>
      <c r="C102" s="204"/>
      <c r="D102" s="205" t="s">
        <v>136</v>
      </c>
      <c r="E102" s="206" t="s">
        <v>23</v>
      </c>
      <c r="F102" s="207" t="s">
        <v>164</v>
      </c>
      <c r="G102" s="204"/>
      <c r="H102" s="208">
        <v>9.76</v>
      </c>
      <c r="I102" s="209"/>
      <c r="J102" s="204"/>
      <c r="K102" s="204"/>
      <c r="L102" s="210"/>
      <c r="M102" s="211"/>
      <c r="N102" s="212"/>
      <c r="O102" s="212"/>
      <c r="P102" s="212"/>
      <c r="Q102" s="212"/>
      <c r="R102" s="212"/>
      <c r="S102" s="212"/>
      <c r="T102" s="213"/>
      <c r="AT102" s="214" t="s">
        <v>136</v>
      </c>
      <c r="AU102" s="214" t="s">
        <v>85</v>
      </c>
      <c r="AV102" s="11" t="s">
        <v>85</v>
      </c>
      <c r="AW102" s="11" t="s">
        <v>38</v>
      </c>
      <c r="AX102" s="11" t="s">
        <v>75</v>
      </c>
      <c r="AY102" s="214" t="s">
        <v>126</v>
      </c>
    </row>
    <row r="103" spans="2:51" s="11" customFormat="1" ht="13.5">
      <c r="B103" s="203"/>
      <c r="C103" s="204"/>
      <c r="D103" s="205" t="s">
        <v>136</v>
      </c>
      <c r="E103" s="206" t="s">
        <v>23</v>
      </c>
      <c r="F103" s="207" t="s">
        <v>165</v>
      </c>
      <c r="G103" s="204"/>
      <c r="H103" s="208">
        <v>20.8</v>
      </c>
      <c r="I103" s="209"/>
      <c r="J103" s="204"/>
      <c r="K103" s="204"/>
      <c r="L103" s="210"/>
      <c r="M103" s="211"/>
      <c r="N103" s="212"/>
      <c r="O103" s="212"/>
      <c r="P103" s="212"/>
      <c r="Q103" s="212"/>
      <c r="R103" s="212"/>
      <c r="S103" s="212"/>
      <c r="T103" s="213"/>
      <c r="AT103" s="214" t="s">
        <v>136</v>
      </c>
      <c r="AU103" s="214" t="s">
        <v>85</v>
      </c>
      <c r="AV103" s="11" t="s">
        <v>85</v>
      </c>
      <c r="AW103" s="11" t="s">
        <v>38</v>
      </c>
      <c r="AX103" s="11" t="s">
        <v>75</v>
      </c>
      <c r="AY103" s="214" t="s">
        <v>126</v>
      </c>
    </row>
    <row r="104" spans="2:51" s="11" customFormat="1" ht="13.5">
      <c r="B104" s="203"/>
      <c r="C104" s="204"/>
      <c r="D104" s="205" t="s">
        <v>136</v>
      </c>
      <c r="E104" s="206" t="s">
        <v>23</v>
      </c>
      <c r="F104" s="207" t="s">
        <v>166</v>
      </c>
      <c r="G104" s="204"/>
      <c r="H104" s="208">
        <v>9.76</v>
      </c>
      <c r="I104" s="209"/>
      <c r="J104" s="204"/>
      <c r="K104" s="204"/>
      <c r="L104" s="210"/>
      <c r="M104" s="211"/>
      <c r="N104" s="212"/>
      <c r="O104" s="212"/>
      <c r="P104" s="212"/>
      <c r="Q104" s="212"/>
      <c r="R104" s="212"/>
      <c r="S104" s="212"/>
      <c r="T104" s="213"/>
      <c r="AT104" s="214" t="s">
        <v>136</v>
      </c>
      <c r="AU104" s="214" t="s">
        <v>85</v>
      </c>
      <c r="AV104" s="11" t="s">
        <v>85</v>
      </c>
      <c r="AW104" s="11" t="s">
        <v>38</v>
      </c>
      <c r="AX104" s="11" t="s">
        <v>75</v>
      </c>
      <c r="AY104" s="214" t="s">
        <v>126</v>
      </c>
    </row>
    <row r="105" spans="2:51" s="11" customFormat="1" ht="13.5">
      <c r="B105" s="203"/>
      <c r="C105" s="204"/>
      <c r="D105" s="205" t="s">
        <v>136</v>
      </c>
      <c r="E105" s="206" t="s">
        <v>23</v>
      </c>
      <c r="F105" s="207" t="s">
        <v>167</v>
      </c>
      <c r="G105" s="204"/>
      <c r="H105" s="208">
        <v>9.6</v>
      </c>
      <c r="I105" s="209"/>
      <c r="J105" s="204"/>
      <c r="K105" s="204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136</v>
      </c>
      <c r="AU105" s="214" t="s">
        <v>85</v>
      </c>
      <c r="AV105" s="11" t="s">
        <v>85</v>
      </c>
      <c r="AW105" s="11" t="s">
        <v>38</v>
      </c>
      <c r="AX105" s="11" t="s">
        <v>75</v>
      </c>
      <c r="AY105" s="214" t="s">
        <v>126</v>
      </c>
    </row>
    <row r="106" spans="2:51" s="11" customFormat="1" ht="13.5">
      <c r="B106" s="203"/>
      <c r="C106" s="204"/>
      <c r="D106" s="205" t="s">
        <v>136</v>
      </c>
      <c r="E106" s="206" t="s">
        <v>23</v>
      </c>
      <c r="F106" s="207" t="s">
        <v>168</v>
      </c>
      <c r="G106" s="204"/>
      <c r="H106" s="208">
        <v>5.7</v>
      </c>
      <c r="I106" s="209"/>
      <c r="J106" s="204"/>
      <c r="K106" s="204"/>
      <c r="L106" s="210"/>
      <c r="M106" s="211"/>
      <c r="N106" s="212"/>
      <c r="O106" s="212"/>
      <c r="P106" s="212"/>
      <c r="Q106" s="212"/>
      <c r="R106" s="212"/>
      <c r="S106" s="212"/>
      <c r="T106" s="213"/>
      <c r="AT106" s="214" t="s">
        <v>136</v>
      </c>
      <c r="AU106" s="214" t="s">
        <v>85</v>
      </c>
      <c r="AV106" s="11" t="s">
        <v>85</v>
      </c>
      <c r="AW106" s="11" t="s">
        <v>38</v>
      </c>
      <c r="AX106" s="11" t="s">
        <v>75</v>
      </c>
      <c r="AY106" s="214" t="s">
        <v>126</v>
      </c>
    </row>
    <row r="107" spans="2:51" s="11" customFormat="1" ht="13.5">
      <c r="B107" s="203"/>
      <c r="C107" s="204"/>
      <c r="D107" s="205" t="s">
        <v>136</v>
      </c>
      <c r="E107" s="206" t="s">
        <v>23</v>
      </c>
      <c r="F107" s="207" t="s">
        <v>169</v>
      </c>
      <c r="G107" s="204"/>
      <c r="H107" s="208">
        <v>5.7</v>
      </c>
      <c r="I107" s="209"/>
      <c r="J107" s="204"/>
      <c r="K107" s="204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136</v>
      </c>
      <c r="AU107" s="214" t="s">
        <v>85</v>
      </c>
      <c r="AV107" s="11" t="s">
        <v>85</v>
      </c>
      <c r="AW107" s="11" t="s">
        <v>38</v>
      </c>
      <c r="AX107" s="11" t="s">
        <v>75</v>
      </c>
      <c r="AY107" s="214" t="s">
        <v>126</v>
      </c>
    </row>
    <row r="108" spans="2:51" s="11" customFormat="1" ht="13.5">
      <c r="B108" s="203"/>
      <c r="C108" s="204"/>
      <c r="D108" s="205" t="s">
        <v>136</v>
      </c>
      <c r="E108" s="206" t="s">
        <v>23</v>
      </c>
      <c r="F108" s="207" t="s">
        <v>170</v>
      </c>
      <c r="G108" s="204"/>
      <c r="H108" s="208">
        <v>112</v>
      </c>
      <c r="I108" s="209"/>
      <c r="J108" s="204"/>
      <c r="K108" s="204"/>
      <c r="L108" s="210"/>
      <c r="M108" s="211"/>
      <c r="N108" s="212"/>
      <c r="O108" s="212"/>
      <c r="P108" s="212"/>
      <c r="Q108" s="212"/>
      <c r="R108" s="212"/>
      <c r="S108" s="212"/>
      <c r="T108" s="213"/>
      <c r="AT108" s="214" t="s">
        <v>136</v>
      </c>
      <c r="AU108" s="214" t="s">
        <v>85</v>
      </c>
      <c r="AV108" s="11" t="s">
        <v>85</v>
      </c>
      <c r="AW108" s="11" t="s">
        <v>38</v>
      </c>
      <c r="AX108" s="11" t="s">
        <v>75</v>
      </c>
      <c r="AY108" s="214" t="s">
        <v>126</v>
      </c>
    </row>
    <row r="109" spans="2:51" s="11" customFormat="1" ht="13.5">
      <c r="B109" s="203"/>
      <c r="C109" s="204"/>
      <c r="D109" s="205" t="s">
        <v>136</v>
      </c>
      <c r="E109" s="206" t="s">
        <v>23</v>
      </c>
      <c r="F109" s="207" t="s">
        <v>171</v>
      </c>
      <c r="G109" s="204"/>
      <c r="H109" s="208">
        <v>41.6</v>
      </c>
      <c r="I109" s="209"/>
      <c r="J109" s="204"/>
      <c r="K109" s="204"/>
      <c r="L109" s="210"/>
      <c r="M109" s="211"/>
      <c r="N109" s="212"/>
      <c r="O109" s="212"/>
      <c r="P109" s="212"/>
      <c r="Q109" s="212"/>
      <c r="R109" s="212"/>
      <c r="S109" s="212"/>
      <c r="T109" s="213"/>
      <c r="AT109" s="214" t="s">
        <v>136</v>
      </c>
      <c r="AU109" s="214" t="s">
        <v>85</v>
      </c>
      <c r="AV109" s="11" t="s">
        <v>85</v>
      </c>
      <c r="AW109" s="11" t="s">
        <v>38</v>
      </c>
      <c r="AX109" s="11" t="s">
        <v>75</v>
      </c>
      <c r="AY109" s="214" t="s">
        <v>126</v>
      </c>
    </row>
    <row r="110" spans="2:51" s="11" customFormat="1" ht="13.5">
      <c r="B110" s="203"/>
      <c r="C110" s="204"/>
      <c r="D110" s="205" t="s">
        <v>136</v>
      </c>
      <c r="E110" s="206" t="s">
        <v>23</v>
      </c>
      <c r="F110" s="207" t="s">
        <v>172</v>
      </c>
      <c r="G110" s="204"/>
      <c r="H110" s="208">
        <v>15.2</v>
      </c>
      <c r="I110" s="209"/>
      <c r="J110" s="204"/>
      <c r="K110" s="204"/>
      <c r="L110" s="210"/>
      <c r="M110" s="211"/>
      <c r="N110" s="212"/>
      <c r="O110" s="212"/>
      <c r="P110" s="212"/>
      <c r="Q110" s="212"/>
      <c r="R110" s="212"/>
      <c r="S110" s="212"/>
      <c r="T110" s="213"/>
      <c r="AT110" s="214" t="s">
        <v>136</v>
      </c>
      <c r="AU110" s="214" t="s">
        <v>85</v>
      </c>
      <c r="AV110" s="11" t="s">
        <v>85</v>
      </c>
      <c r="AW110" s="11" t="s">
        <v>38</v>
      </c>
      <c r="AX110" s="11" t="s">
        <v>75</v>
      </c>
      <c r="AY110" s="214" t="s">
        <v>126</v>
      </c>
    </row>
    <row r="111" spans="2:51" s="11" customFormat="1" ht="13.5">
      <c r="B111" s="203"/>
      <c r="C111" s="204"/>
      <c r="D111" s="205" t="s">
        <v>136</v>
      </c>
      <c r="E111" s="206" t="s">
        <v>23</v>
      </c>
      <c r="F111" s="207" t="s">
        <v>173</v>
      </c>
      <c r="G111" s="204"/>
      <c r="H111" s="208">
        <v>15.2</v>
      </c>
      <c r="I111" s="209"/>
      <c r="J111" s="204"/>
      <c r="K111" s="204"/>
      <c r="L111" s="210"/>
      <c r="M111" s="211"/>
      <c r="N111" s="212"/>
      <c r="O111" s="212"/>
      <c r="P111" s="212"/>
      <c r="Q111" s="212"/>
      <c r="R111" s="212"/>
      <c r="S111" s="212"/>
      <c r="T111" s="213"/>
      <c r="AT111" s="214" t="s">
        <v>136</v>
      </c>
      <c r="AU111" s="214" t="s">
        <v>85</v>
      </c>
      <c r="AV111" s="11" t="s">
        <v>85</v>
      </c>
      <c r="AW111" s="11" t="s">
        <v>38</v>
      </c>
      <c r="AX111" s="11" t="s">
        <v>75</v>
      </c>
      <c r="AY111" s="214" t="s">
        <v>126</v>
      </c>
    </row>
    <row r="112" spans="2:51" s="11" customFormat="1" ht="13.5">
      <c r="B112" s="203"/>
      <c r="C112" s="204"/>
      <c r="D112" s="205" t="s">
        <v>136</v>
      </c>
      <c r="E112" s="206" t="s">
        <v>23</v>
      </c>
      <c r="F112" s="207" t="s">
        <v>174</v>
      </c>
      <c r="G112" s="204"/>
      <c r="H112" s="208">
        <v>31.2</v>
      </c>
      <c r="I112" s="209"/>
      <c r="J112" s="204"/>
      <c r="K112" s="204"/>
      <c r="L112" s="210"/>
      <c r="M112" s="211"/>
      <c r="N112" s="212"/>
      <c r="O112" s="212"/>
      <c r="P112" s="212"/>
      <c r="Q112" s="212"/>
      <c r="R112" s="212"/>
      <c r="S112" s="212"/>
      <c r="T112" s="213"/>
      <c r="AT112" s="214" t="s">
        <v>136</v>
      </c>
      <c r="AU112" s="214" t="s">
        <v>85</v>
      </c>
      <c r="AV112" s="11" t="s">
        <v>85</v>
      </c>
      <c r="AW112" s="11" t="s">
        <v>38</v>
      </c>
      <c r="AX112" s="11" t="s">
        <v>75</v>
      </c>
      <c r="AY112" s="214" t="s">
        <v>126</v>
      </c>
    </row>
    <row r="113" spans="2:51" s="11" customFormat="1" ht="13.5">
      <c r="B113" s="203"/>
      <c r="C113" s="204"/>
      <c r="D113" s="205" t="s">
        <v>136</v>
      </c>
      <c r="E113" s="206" t="s">
        <v>23</v>
      </c>
      <c r="F113" s="207" t="s">
        <v>175</v>
      </c>
      <c r="G113" s="204"/>
      <c r="H113" s="208">
        <v>6.7</v>
      </c>
      <c r="I113" s="209"/>
      <c r="J113" s="204"/>
      <c r="K113" s="204"/>
      <c r="L113" s="210"/>
      <c r="M113" s="211"/>
      <c r="N113" s="212"/>
      <c r="O113" s="212"/>
      <c r="P113" s="212"/>
      <c r="Q113" s="212"/>
      <c r="R113" s="212"/>
      <c r="S113" s="212"/>
      <c r="T113" s="213"/>
      <c r="AT113" s="214" t="s">
        <v>136</v>
      </c>
      <c r="AU113" s="214" t="s">
        <v>85</v>
      </c>
      <c r="AV113" s="11" t="s">
        <v>85</v>
      </c>
      <c r="AW113" s="11" t="s">
        <v>38</v>
      </c>
      <c r="AX113" s="11" t="s">
        <v>75</v>
      </c>
      <c r="AY113" s="214" t="s">
        <v>126</v>
      </c>
    </row>
    <row r="114" spans="2:51" s="11" customFormat="1" ht="13.5">
      <c r="B114" s="203"/>
      <c r="C114" s="204"/>
      <c r="D114" s="205" t="s">
        <v>136</v>
      </c>
      <c r="E114" s="206" t="s">
        <v>23</v>
      </c>
      <c r="F114" s="207" t="s">
        <v>176</v>
      </c>
      <c r="G114" s="204"/>
      <c r="H114" s="208">
        <v>10.4</v>
      </c>
      <c r="I114" s="209"/>
      <c r="J114" s="204"/>
      <c r="K114" s="204"/>
      <c r="L114" s="210"/>
      <c r="M114" s="211"/>
      <c r="N114" s="212"/>
      <c r="O114" s="212"/>
      <c r="P114" s="212"/>
      <c r="Q114" s="212"/>
      <c r="R114" s="212"/>
      <c r="S114" s="212"/>
      <c r="T114" s="213"/>
      <c r="AT114" s="214" t="s">
        <v>136</v>
      </c>
      <c r="AU114" s="214" t="s">
        <v>85</v>
      </c>
      <c r="AV114" s="11" t="s">
        <v>85</v>
      </c>
      <c r="AW114" s="11" t="s">
        <v>38</v>
      </c>
      <c r="AX114" s="11" t="s">
        <v>75</v>
      </c>
      <c r="AY114" s="214" t="s">
        <v>126</v>
      </c>
    </row>
    <row r="115" spans="2:51" s="11" customFormat="1" ht="13.5">
      <c r="B115" s="203"/>
      <c r="C115" s="204"/>
      <c r="D115" s="205" t="s">
        <v>136</v>
      </c>
      <c r="E115" s="206" t="s">
        <v>23</v>
      </c>
      <c r="F115" s="207" t="s">
        <v>177</v>
      </c>
      <c r="G115" s="204"/>
      <c r="H115" s="208">
        <v>5.3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136</v>
      </c>
      <c r="AU115" s="214" t="s">
        <v>85</v>
      </c>
      <c r="AV115" s="11" t="s">
        <v>85</v>
      </c>
      <c r="AW115" s="11" t="s">
        <v>38</v>
      </c>
      <c r="AX115" s="11" t="s">
        <v>75</v>
      </c>
      <c r="AY115" s="214" t="s">
        <v>126</v>
      </c>
    </row>
    <row r="116" spans="2:51" s="11" customFormat="1" ht="13.5">
      <c r="B116" s="203"/>
      <c r="C116" s="204"/>
      <c r="D116" s="205" t="s">
        <v>136</v>
      </c>
      <c r="E116" s="206" t="s">
        <v>23</v>
      </c>
      <c r="F116" s="207" t="s">
        <v>178</v>
      </c>
      <c r="G116" s="204"/>
      <c r="H116" s="208">
        <v>6.8</v>
      </c>
      <c r="I116" s="209"/>
      <c r="J116" s="204"/>
      <c r="K116" s="204"/>
      <c r="L116" s="210"/>
      <c r="M116" s="211"/>
      <c r="N116" s="212"/>
      <c r="O116" s="212"/>
      <c r="P116" s="212"/>
      <c r="Q116" s="212"/>
      <c r="R116" s="212"/>
      <c r="S116" s="212"/>
      <c r="T116" s="213"/>
      <c r="AT116" s="214" t="s">
        <v>136</v>
      </c>
      <c r="AU116" s="214" t="s">
        <v>85</v>
      </c>
      <c r="AV116" s="11" t="s">
        <v>85</v>
      </c>
      <c r="AW116" s="11" t="s">
        <v>38</v>
      </c>
      <c r="AX116" s="11" t="s">
        <v>75</v>
      </c>
      <c r="AY116" s="214" t="s">
        <v>126</v>
      </c>
    </row>
    <row r="117" spans="2:51" s="11" customFormat="1" ht="13.5">
      <c r="B117" s="203"/>
      <c r="C117" s="204"/>
      <c r="D117" s="205" t="s">
        <v>136</v>
      </c>
      <c r="E117" s="206" t="s">
        <v>23</v>
      </c>
      <c r="F117" s="207" t="s">
        <v>179</v>
      </c>
      <c r="G117" s="204"/>
      <c r="H117" s="208">
        <v>5.54</v>
      </c>
      <c r="I117" s="209"/>
      <c r="J117" s="204"/>
      <c r="K117" s="204"/>
      <c r="L117" s="210"/>
      <c r="M117" s="211"/>
      <c r="N117" s="212"/>
      <c r="O117" s="212"/>
      <c r="P117" s="212"/>
      <c r="Q117" s="212"/>
      <c r="R117" s="212"/>
      <c r="S117" s="212"/>
      <c r="T117" s="213"/>
      <c r="AT117" s="214" t="s">
        <v>136</v>
      </c>
      <c r="AU117" s="214" t="s">
        <v>85</v>
      </c>
      <c r="AV117" s="11" t="s">
        <v>85</v>
      </c>
      <c r="AW117" s="11" t="s">
        <v>38</v>
      </c>
      <c r="AX117" s="11" t="s">
        <v>75</v>
      </c>
      <c r="AY117" s="214" t="s">
        <v>126</v>
      </c>
    </row>
    <row r="118" spans="2:51" s="11" customFormat="1" ht="13.5">
      <c r="B118" s="203"/>
      <c r="C118" s="204"/>
      <c r="D118" s="205" t="s">
        <v>136</v>
      </c>
      <c r="E118" s="206" t="s">
        <v>23</v>
      </c>
      <c r="F118" s="207" t="s">
        <v>180</v>
      </c>
      <c r="G118" s="204"/>
      <c r="H118" s="208">
        <v>3.7</v>
      </c>
      <c r="I118" s="209"/>
      <c r="J118" s="204"/>
      <c r="K118" s="204"/>
      <c r="L118" s="210"/>
      <c r="M118" s="211"/>
      <c r="N118" s="212"/>
      <c r="O118" s="212"/>
      <c r="P118" s="212"/>
      <c r="Q118" s="212"/>
      <c r="R118" s="212"/>
      <c r="S118" s="212"/>
      <c r="T118" s="213"/>
      <c r="AT118" s="214" t="s">
        <v>136</v>
      </c>
      <c r="AU118" s="214" t="s">
        <v>85</v>
      </c>
      <c r="AV118" s="11" t="s">
        <v>85</v>
      </c>
      <c r="AW118" s="11" t="s">
        <v>38</v>
      </c>
      <c r="AX118" s="11" t="s">
        <v>75</v>
      </c>
      <c r="AY118" s="214" t="s">
        <v>126</v>
      </c>
    </row>
    <row r="119" spans="2:51" s="11" customFormat="1" ht="13.5">
      <c r="B119" s="203"/>
      <c r="C119" s="204"/>
      <c r="D119" s="205" t="s">
        <v>136</v>
      </c>
      <c r="E119" s="206" t="s">
        <v>23</v>
      </c>
      <c r="F119" s="207" t="s">
        <v>181</v>
      </c>
      <c r="G119" s="204"/>
      <c r="H119" s="208">
        <v>13</v>
      </c>
      <c r="I119" s="209"/>
      <c r="J119" s="204"/>
      <c r="K119" s="204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136</v>
      </c>
      <c r="AU119" s="214" t="s">
        <v>85</v>
      </c>
      <c r="AV119" s="11" t="s">
        <v>85</v>
      </c>
      <c r="AW119" s="11" t="s">
        <v>38</v>
      </c>
      <c r="AX119" s="11" t="s">
        <v>75</v>
      </c>
      <c r="AY119" s="214" t="s">
        <v>126</v>
      </c>
    </row>
    <row r="120" spans="2:51" s="11" customFormat="1" ht="13.5">
      <c r="B120" s="203"/>
      <c r="C120" s="204"/>
      <c r="D120" s="205" t="s">
        <v>136</v>
      </c>
      <c r="E120" s="206" t="s">
        <v>23</v>
      </c>
      <c r="F120" s="207" t="s">
        <v>182</v>
      </c>
      <c r="G120" s="204"/>
      <c r="H120" s="208">
        <v>6.2</v>
      </c>
      <c r="I120" s="209"/>
      <c r="J120" s="204"/>
      <c r="K120" s="204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136</v>
      </c>
      <c r="AU120" s="214" t="s">
        <v>85</v>
      </c>
      <c r="AV120" s="11" t="s">
        <v>85</v>
      </c>
      <c r="AW120" s="11" t="s">
        <v>38</v>
      </c>
      <c r="AX120" s="11" t="s">
        <v>75</v>
      </c>
      <c r="AY120" s="214" t="s">
        <v>126</v>
      </c>
    </row>
    <row r="121" spans="2:51" s="11" customFormat="1" ht="13.5">
      <c r="B121" s="203"/>
      <c r="C121" s="204"/>
      <c r="D121" s="205" t="s">
        <v>136</v>
      </c>
      <c r="E121" s="206" t="s">
        <v>23</v>
      </c>
      <c r="F121" s="207" t="s">
        <v>183</v>
      </c>
      <c r="G121" s="204"/>
      <c r="H121" s="208">
        <v>6.2</v>
      </c>
      <c r="I121" s="209"/>
      <c r="J121" s="204"/>
      <c r="K121" s="204"/>
      <c r="L121" s="210"/>
      <c r="M121" s="211"/>
      <c r="N121" s="212"/>
      <c r="O121" s="212"/>
      <c r="P121" s="212"/>
      <c r="Q121" s="212"/>
      <c r="R121" s="212"/>
      <c r="S121" s="212"/>
      <c r="T121" s="213"/>
      <c r="AT121" s="214" t="s">
        <v>136</v>
      </c>
      <c r="AU121" s="214" t="s">
        <v>85</v>
      </c>
      <c r="AV121" s="11" t="s">
        <v>85</v>
      </c>
      <c r="AW121" s="11" t="s">
        <v>38</v>
      </c>
      <c r="AX121" s="11" t="s">
        <v>75</v>
      </c>
      <c r="AY121" s="214" t="s">
        <v>126</v>
      </c>
    </row>
    <row r="122" spans="2:51" s="11" customFormat="1" ht="13.5">
      <c r="B122" s="203"/>
      <c r="C122" s="204"/>
      <c r="D122" s="205" t="s">
        <v>136</v>
      </c>
      <c r="E122" s="206" t="s">
        <v>23</v>
      </c>
      <c r="F122" s="207" t="s">
        <v>184</v>
      </c>
      <c r="G122" s="204"/>
      <c r="H122" s="208">
        <v>14</v>
      </c>
      <c r="I122" s="209"/>
      <c r="J122" s="204"/>
      <c r="K122" s="204"/>
      <c r="L122" s="210"/>
      <c r="M122" s="211"/>
      <c r="N122" s="212"/>
      <c r="O122" s="212"/>
      <c r="P122" s="212"/>
      <c r="Q122" s="212"/>
      <c r="R122" s="212"/>
      <c r="S122" s="212"/>
      <c r="T122" s="213"/>
      <c r="AT122" s="214" t="s">
        <v>136</v>
      </c>
      <c r="AU122" s="214" t="s">
        <v>85</v>
      </c>
      <c r="AV122" s="11" t="s">
        <v>85</v>
      </c>
      <c r="AW122" s="11" t="s">
        <v>38</v>
      </c>
      <c r="AX122" s="11" t="s">
        <v>75</v>
      </c>
      <c r="AY122" s="214" t="s">
        <v>126</v>
      </c>
    </row>
    <row r="123" spans="2:51" s="11" customFormat="1" ht="13.5">
      <c r="B123" s="203"/>
      <c r="C123" s="204"/>
      <c r="D123" s="205" t="s">
        <v>136</v>
      </c>
      <c r="E123" s="206" t="s">
        <v>23</v>
      </c>
      <c r="F123" s="207" t="s">
        <v>185</v>
      </c>
      <c r="G123" s="204"/>
      <c r="H123" s="208">
        <v>7</v>
      </c>
      <c r="I123" s="209"/>
      <c r="J123" s="204"/>
      <c r="K123" s="204"/>
      <c r="L123" s="210"/>
      <c r="M123" s="211"/>
      <c r="N123" s="212"/>
      <c r="O123" s="212"/>
      <c r="P123" s="212"/>
      <c r="Q123" s="212"/>
      <c r="R123" s="212"/>
      <c r="S123" s="212"/>
      <c r="T123" s="213"/>
      <c r="AT123" s="214" t="s">
        <v>136</v>
      </c>
      <c r="AU123" s="214" t="s">
        <v>85</v>
      </c>
      <c r="AV123" s="11" t="s">
        <v>85</v>
      </c>
      <c r="AW123" s="11" t="s">
        <v>38</v>
      </c>
      <c r="AX123" s="11" t="s">
        <v>75</v>
      </c>
      <c r="AY123" s="214" t="s">
        <v>126</v>
      </c>
    </row>
    <row r="124" spans="2:51" s="11" customFormat="1" ht="13.5">
      <c r="B124" s="203"/>
      <c r="C124" s="204"/>
      <c r="D124" s="205" t="s">
        <v>136</v>
      </c>
      <c r="E124" s="206" t="s">
        <v>23</v>
      </c>
      <c r="F124" s="207" t="s">
        <v>186</v>
      </c>
      <c r="G124" s="204"/>
      <c r="H124" s="208">
        <v>7</v>
      </c>
      <c r="I124" s="209"/>
      <c r="J124" s="204"/>
      <c r="K124" s="204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136</v>
      </c>
      <c r="AU124" s="214" t="s">
        <v>85</v>
      </c>
      <c r="AV124" s="11" t="s">
        <v>85</v>
      </c>
      <c r="AW124" s="11" t="s">
        <v>38</v>
      </c>
      <c r="AX124" s="11" t="s">
        <v>75</v>
      </c>
      <c r="AY124" s="214" t="s">
        <v>126</v>
      </c>
    </row>
    <row r="125" spans="2:51" s="11" customFormat="1" ht="13.5">
      <c r="B125" s="203"/>
      <c r="C125" s="204"/>
      <c r="D125" s="205" t="s">
        <v>136</v>
      </c>
      <c r="E125" s="206" t="s">
        <v>23</v>
      </c>
      <c r="F125" s="207" t="s">
        <v>187</v>
      </c>
      <c r="G125" s="204"/>
      <c r="H125" s="208">
        <v>5.0999999999999996</v>
      </c>
      <c r="I125" s="209"/>
      <c r="J125" s="204"/>
      <c r="K125" s="204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136</v>
      </c>
      <c r="AU125" s="214" t="s">
        <v>85</v>
      </c>
      <c r="AV125" s="11" t="s">
        <v>85</v>
      </c>
      <c r="AW125" s="11" t="s">
        <v>38</v>
      </c>
      <c r="AX125" s="11" t="s">
        <v>75</v>
      </c>
      <c r="AY125" s="214" t="s">
        <v>126</v>
      </c>
    </row>
    <row r="126" spans="2:51" s="11" customFormat="1" ht="13.5">
      <c r="B126" s="203"/>
      <c r="C126" s="204"/>
      <c r="D126" s="205" t="s">
        <v>136</v>
      </c>
      <c r="E126" s="206" t="s">
        <v>23</v>
      </c>
      <c r="F126" s="207" t="s">
        <v>188</v>
      </c>
      <c r="G126" s="204"/>
      <c r="H126" s="208">
        <v>8.1999999999999993</v>
      </c>
      <c r="I126" s="209"/>
      <c r="J126" s="204"/>
      <c r="K126" s="204"/>
      <c r="L126" s="210"/>
      <c r="M126" s="211"/>
      <c r="N126" s="212"/>
      <c r="O126" s="212"/>
      <c r="P126" s="212"/>
      <c r="Q126" s="212"/>
      <c r="R126" s="212"/>
      <c r="S126" s="212"/>
      <c r="T126" s="213"/>
      <c r="AT126" s="214" t="s">
        <v>136</v>
      </c>
      <c r="AU126" s="214" t="s">
        <v>85</v>
      </c>
      <c r="AV126" s="11" t="s">
        <v>85</v>
      </c>
      <c r="AW126" s="11" t="s">
        <v>38</v>
      </c>
      <c r="AX126" s="11" t="s">
        <v>75</v>
      </c>
      <c r="AY126" s="214" t="s">
        <v>126</v>
      </c>
    </row>
    <row r="127" spans="2:51" s="11" customFormat="1" ht="13.5">
      <c r="B127" s="203"/>
      <c r="C127" s="204"/>
      <c r="D127" s="205" t="s">
        <v>136</v>
      </c>
      <c r="E127" s="206" t="s">
        <v>23</v>
      </c>
      <c r="F127" s="207" t="s">
        <v>189</v>
      </c>
      <c r="G127" s="204"/>
      <c r="H127" s="208">
        <v>5.2</v>
      </c>
      <c r="I127" s="209"/>
      <c r="J127" s="204"/>
      <c r="K127" s="204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136</v>
      </c>
      <c r="AU127" s="214" t="s">
        <v>85</v>
      </c>
      <c r="AV127" s="11" t="s">
        <v>85</v>
      </c>
      <c r="AW127" s="11" t="s">
        <v>38</v>
      </c>
      <c r="AX127" s="11" t="s">
        <v>75</v>
      </c>
      <c r="AY127" s="214" t="s">
        <v>126</v>
      </c>
    </row>
    <row r="128" spans="2:51" s="11" customFormat="1" ht="13.5">
      <c r="B128" s="203"/>
      <c r="C128" s="204"/>
      <c r="D128" s="205" t="s">
        <v>136</v>
      </c>
      <c r="E128" s="206" t="s">
        <v>23</v>
      </c>
      <c r="F128" s="207" t="s">
        <v>190</v>
      </c>
      <c r="G128" s="204"/>
      <c r="H128" s="208">
        <v>19.2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136</v>
      </c>
      <c r="AU128" s="214" t="s">
        <v>85</v>
      </c>
      <c r="AV128" s="11" t="s">
        <v>85</v>
      </c>
      <c r="AW128" s="11" t="s">
        <v>38</v>
      </c>
      <c r="AX128" s="11" t="s">
        <v>75</v>
      </c>
      <c r="AY128" s="214" t="s">
        <v>126</v>
      </c>
    </row>
    <row r="129" spans="2:65" s="11" customFormat="1" ht="13.5">
      <c r="B129" s="203"/>
      <c r="C129" s="204"/>
      <c r="D129" s="205" t="s">
        <v>136</v>
      </c>
      <c r="E129" s="206" t="s">
        <v>23</v>
      </c>
      <c r="F129" s="207" t="s">
        <v>191</v>
      </c>
      <c r="G129" s="204"/>
      <c r="H129" s="208">
        <v>19.2</v>
      </c>
      <c r="I129" s="209"/>
      <c r="J129" s="204"/>
      <c r="K129" s="204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136</v>
      </c>
      <c r="AU129" s="214" t="s">
        <v>85</v>
      </c>
      <c r="AV129" s="11" t="s">
        <v>85</v>
      </c>
      <c r="AW129" s="11" t="s">
        <v>38</v>
      </c>
      <c r="AX129" s="11" t="s">
        <v>75</v>
      </c>
      <c r="AY129" s="214" t="s">
        <v>126</v>
      </c>
    </row>
    <row r="130" spans="2:65" s="11" customFormat="1" ht="13.5">
      <c r="B130" s="203"/>
      <c r="C130" s="204"/>
      <c r="D130" s="205" t="s">
        <v>136</v>
      </c>
      <c r="E130" s="206" t="s">
        <v>23</v>
      </c>
      <c r="F130" s="207" t="s">
        <v>192</v>
      </c>
      <c r="G130" s="204"/>
      <c r="H130" s="208">
        <v>6.6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136</v>
      </c>
      <c r="AU130" s="214" t="s">
        <v>85</v>
      </c>
      <c r="AV130" s="11" t="s">
        <v>85</v>
      </c>
      <c r="AW130" s="11" t="s">
        <v>38</v>
      </c>
      <c r="AX130" s="11" t="s">
        <v>75</v>
      </c>
      <c r="AY130" s="214" t="s">
        <v>126</v>
      </c>
    </row>
    <row r="131" spans="2:65" s="11" customFormat="1" ht="13.5">
      <c r="B131" s="203"/>
      <c r="C131" s="204"/>
      <c r="D131" s="205" t="s">
        <v>136</v>
      </c>
      <c r="E131" s="206" t="s">
        <v>23</v>
      </c>
      <c r="F131" s="207" t="s">
        <v>193</v>
      </c>
      <c r="G131" s="204"/>
      <c r="H131" s="208">
        <v>6.6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136</v>
      </c>
      <c r="AU131" s="214" t="s">
        <v>85</v>
      </c>
      <c r="AV131" s="11" t="s">
        <v>85</v>
      </c>
      <c r="AW131" s="11" t="s">
        <v>38</v>
      </c>
      <c r="AX131" s="11" t="s">
        <v>75</v>
      </c>
      <c r="AY131" s="214" t="s">
        <v>126</v>
      </c>
    </row>
    <row r="132" spans="2:65" s="11" customFormat="1" ht="13.5">
      <c r="B132" s="203"/>
      <c r="C132" s="204"/>
      <c r="D132" s="205" t="s">
        <v>136</v>
      </c>
      <c r="E132" s="206" t="s">
        <v>23</v>
      </c>
      <c r="F132" s="207" t="s">
        <v>194</v>
      </c>
      <c r="G132" s="204"/>
      <c r="H132" s="208">
        <v>4.96</v>
      </c>
      <c r="I132" s="209"/>
      <c r="J132" s="204"/>
      <c r="K132" s="204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136</v>
      </c>
      <c r="AU132" s="214" t="s">
        <v>85</v>
      </c>
      <c r="AV132" s="11" t="s">
        <v>85</v>
      </c>
      <c r="AW132" s="11" t="s">
        <v>38</v>
      </c>
      <c r="AX132" s="11" t="s">
        <v>75</v>
      </c>
      <c r="AY132" s="214" t="s">
        <v>126</v>
      </c>
    </row>
    <row r="133" spans="2:65" s="11" customFormat="1" ht="13.5">
      <c r="B133" s="203"/>
      <c r="C133" s="204"/>
      <c r="D133" s="205" t="s">
        <v>136</v>
      </c>
      <c r="E133" s="206" t="s">
        <v>23</v>
      </c>
      <c r="F133" s="207" t="s">
        <v>195</v>
      </c>
      <c r="G133" s="204"/>
      <c r="H133" s="208">
        <v>4.96</v>
      </c>
      <c r="I133" s="209"/>
      <c r="J133" s="204"/>
      <c r="K133" s="204"/>
      <c r="L133" s="210"/>
      <c r="M133" s="211"/>
      <c r="N133" s="212"/>
      <c r="O133" s="212"/>
      <c r="P133" s="212"/>
      <c r="Q133" s="212"/>
      <c r="R133" s="212"/>
      <c r="S133" s="212"/>
      <c r="T133" s="213"/>
      <c r="AT133" s="214" t="s">
        <v>136</v>
      </c>
      <c r="AU133" s="214" t="s">
        <v>85</v>
      </c>
      <c r="AV133" s="11" t="s">
        <v>85</v>
      </c>
      <c r="AW133" s="11" t="s">
        <v>38</v>
      </c>
      <c r="AX133" s="11" t="s">
        <v>75</v>
      </c>
      <c r="AY133" s="214" t="s">
        <v>126</v>
      </c>
    </row>
    <row r="134" spans="2:65" s="11" customFormat="1" ht="13.5">
      <c r="B134" s="203"/>
      <c r="C134" s="204"/>
      <c r="D134" s="205" t="s">
        <v>136</v>
      </c>
      <c r="E134" s="206" t="s">
        <v>23</v>
      </c>
      <c r="F134" s="207" t="s">
        <v>196</v>
      </c>
      <c r="G134" s="204"/>
      <c r="H134" s="208">
        <v>9.76</v>
      </c>
      <c r="I134" s="209"/>
      <c r="J134" s="204"/>
      <c r="K134" s="204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136</v>
      </c>
      <c r="AU134" s="214" t="s">
        <v>85</v>
      </c>
      <c r="AV134" s="11" t="s">
        <v>85</v>
      </c>
      <c r="AW134" s="11" t="s">
        <v>38</v>
      </c>
      <c r="AX134" s="11" t="s">
        <v>75</v>
      </c>
      <c r="AY134" s="214" t="s">
        <v>126</v>
      </c>
    </row>
    <row r="135" spans="2:65" s="11" customFormat="1" ht="13.5">
      <c r="B135" s="203"/>
      <c r="C135" s="204"/>
      <c r="D135" s="205" t="s">
        <v>136</v>
      </c>
      <c r="E135" s="206" t="s">
        <v>23</v>
      </c>
      <c r="F135" s="207" t="s">
        <v>197</v>
      </c>
      <c r="G135" s="204"/>
      <c r="H135" s="208">
        <v>9.76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136</v>
      </c>
      <c r="AU135" s="214" t="s">
        <v>85</v>
      </c>
      <c r="AV135" s="11" t="s">
        <v>85</v>
      </c>
      <c r="AW135" s="11" t="s">
        <v>38</v>
      </c>
      <c r="AX135" s="11" t="s">
        <v>75</v>
      </c>
      <c r="AY135" s="214" t="s">
        <v>126</v>
      </c>
    </row>
    <row r="136" spans="2:65" s="11" customFormat="1" ht="13.5">
      <c r="B136" s="203"/>
      <c r="C136" s="204"/>
      <c r="D136" s="205" t="s">
        <v>136</v>
      </c>
      <c r="E136" s="206" t="s">
        <v>23</v>
      </c>
      <c r="F136" s="207" t="s">
        <v>198</v>
      </c>
      <c r="G136" s="204"/>
      <c r="H136" s="208">
        <v>8.1999999999999993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136</v>
      </c>
      <c r="AU136" s="214" t="s">
        <v>85</v>
      </c>
      <c r="AV136" s="11" t="s">
        <v>85</v>
      </c>
      <c r="AW136" s="11" t="s">
        <v>38</v>
      </c>
      <c r="AX136" s="11" t="s">
        <v>75</v>
      </c>
      <c r="AY136" s="214" t="s">
        <v>126</v>
      </c>
    </row>
    <row r="137" spans="2:65" s="12" customFormat="1" ht="13.5">
      <c r="B137" s="215"/>
      <c r="C137" s="216"/>
      <c r="D137" s="205" t="s">
        <v>136</v>
      </c>
      <c r="E137" s="217" t="s">
        <v>23</v>
      </c>
      <c r="F137" s="218" t="s">
        <v>150</v>
      </c>
      <c r="G137" s="216"/>
      <c r="H137" s="219">
        <v>597.24</v>
      </c>
      <c r="I137" s="220"/>
      <c r="J137" s="216"/>
      <c r="K137" s="216"/>
      <c r="L137" s="221"/>
      <c r="M137" s="222"/>
      <c r="N137" s="223"/>
      <c r="O137" s="223"/>
      <c r="P137" s="223"/>
      <c r="Q137" s="223"/>
      <c r="R137" s="223"/>
      <c r="S137" s="223"/>
      <c r="T137" s="224"/>
      <c r="AT137" s="225" t="s">
        <v>136</v>
      </c>
      <c r="AU137" s="225" t="s">
        <v>85</v>
      </c>
      <c r="AV137" s="12" t="s">
        <v>134</v>
      </c>
      <c r="AW137" s="12" t="s">
        <v>38</v>
      </c>
      <c r="AX137" s="12" t="s">
        <v>80</v>
      </c>
      <c r="AY137" s="225" t="s">
        <v>126</v>
      </c>
    </row>
    <row r="138" spans="2:65" s="1" customFormat="1" ht="38.25" customHeight="1">
      <c r="B138" s="41"/>
      <c r="C138" s="191" t="s">
        <v>127</v>
      </c>
      <c r="D138" s="191" t="s">
        <v>129</v>
      </c>
      <c r="E138" s="192" t="s">
        <v>199</v>
      </c>
      <c r="F138" s="193" t="s">
        <v>200</v>
      </c>
      <c r="G138" s="194" t="s">
        <v>201</v>
      </c>
      <c r="H138" s="195">
        <v>1</v>
      </c>
      <c r="I138" s="196"/>
      <c r="J138" s="197">
        <f>ROUND(I138*H138,2)</f>
        <v>0</v>
      </c>
      <c r="K138" s="193" t="s">
        <v>23</v>
      </c>
      <c r="L138" s="61"/>
      <c r="M138" s="198" t="s">
        <v>23</v>
      </c>
      <c r="N138" s="199" t="s">
        <v>46</v>
      </c>
      <c r="O138" s="42"/>
      <c r="P138" s="200">
        <f>O138*H138</f>
        <v>0</v>
      </c>
      <c r="Q138" s="200">
        <v>5.5E-2</v>
      </c>
      <c r="R138" s="200">
        <f>Q138*H138</f>
        <v>5.5E-2</v>
      </c>
      <c r="S138" s="200">
        <v>0.5</v>
      </c>
      <c r="T138" s="201">
        <f>S138*H138</f>
        <v>0.5</v>
      </c>
      <c r="AR138" s="23" t="s">
        <v>134</v>
      </c>
      <c r="AT138" s="23" t="s">
        <v>129</v>
      </c>
      <c r="AU138" s="23" t="s">
        <v>85</v>
      </c>
      <c r="AY138" s="23" t="s">
        <v>126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23" t="s">
        <v>80</v>
      </c>
      <c r="BK138" s="202">
        <f>ROUND(I138*H138,2)</f>
        <v>0</v>
      </c>
      <c r="BL138" s="23" t="s">
        <v>134</v>
      </c>
      <c r="BM138" s="23" t="s">
        <v>202</v>
      </c>
    </row>
    <row r="139" spans="2:65" s="1" customFormat="1" ht="25.5" customHeight="1">
      <c r="B139" s="41"/>
      <c r="C139" s="191" t="s">
        <v>203</v>
      </c>
      <c r="D139" s="191" t="s">
        <v>129</v>
      </c>
      <c r="E139" s="192" t="s">
        <v>204</v>
      </c>
      <c r="F139" s="193" t="s">
        <v>205</v>
      </c>
      <c r="G139" s="194" t="s">
        <v>146</v>
      </c>
      <c r="H139" s="195">
        <v>595</v>
      </c>
      <c r="I139" s="196"/>
      <c r="J139" s="197">
        <f>ROUND(I139*H139,2)</f>
        <v>0</v>
      </c>
      <c r="K139" s="193" t="s">
        <v>133</v>
      </c>
      <c r="L139" s="61"/>
      <c r="M139" s="198" t="s">
        <v>23</v>
      </c>
      <c r="N139" s="199" t="s">
        <v>46</v>
      </c>
      <c r="O139" s="42"/>
      <c r="P139" s="200">
        <f>O139*H139</f>
        <v>0</v>
      </c>
      <c r="Q139" s="200">
        <v>0</v>
      </c>
      <c r="R139" s="200">
        <f>Q139*H139</f>
        <v>0</v>
      </c>
      <c r="S139" s="200">
        <v>0</v>
      </c>
      <c r="T139" s="201">
        <f>S139*H139</f>
        <v>0</v>
      </c>
      <c r="AR139" s="23" t="s">
        <v>134</v>
      </c>
      <c r="AT139" s="23" t="s">
        <v>129</v>
      </c>
      <c r="AU139" s="23" t="s">
        <v>85</v>
      </c>
      <c r="AY139" s="23" t="s">
        <v>126</v>
      </c>
      <c r="BE139" s="202">
        <f>IF(N139="základní",J139,0)</f>
        <v>0</v>
      </c>
      <c r="BF139" s="202">
        <f>IF(N139="snížená",J139,0)</f>
        <v>0</v>
      </c>
      <c r="BG139" s="202">
        <f>IF(N139="zákl. přenesená",J139,0)</f>
        <v>0</v>
      </c>
      <c r="BH139" s="202">
        <f>IF(N139="sníž. přenesená",J139,0)</f>
        <v>0</v>
      </c>
      <c r="BI139" s="202">
        <f>IF(N139="nulová",J139,0)</f>
        <v>0</v>
      </c>
      <c r="BJ139" s="23" t="s">
        <v>80</v>
      </c>
      <c r="BK139" s="202">
        <f>ROUND(I139*H139,2)</f>
        <v>0</v>
      </c>
      <c r="BL139" s="23" t="s">
        <v>134</v>
      </c>
      <c r="BM139" s="23" t="s">
        <v>206</v>
      </c>
    </row>
    <row r="140" spans="2:65" s="11" customFormat="1" ht="13.5">
      <c r="B140" s="203"/>
      <c r="C140" s="204"/>
      <c r="D140" s="205" t="s">
        <v>136</v>
      </c>
      <c r="E140" s="206" t="s">
        <v>23</v>
      </c>
      <c r="F140" s="207" t="s">
        <v>159</v>
      </c>
      <c r="G140" s="204"/>
      <c r="H140" s="208">
        <v>48</v>
      </c>
      <c r="I140" s="209"/>
      <c r="J140" s="204"/>
      <c r="K140" s="204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136</v>
      </c>
      <c r="AU140" s="214" t="s">
        <v>85</v>
      </c>
      <c r="AV140" s="11" t="s">
        <v>85</v>
      </c>
      <c r="AW140" s="11" t="s">
        <v>38</v>
      </c>
      <c r="AX140" s="11" t="s">
        <v>75</v>
      </c>
      <c r="AY140" s="214" t="s">
        <v>126</v>
      </c>
    </row>
    <row r="141" spans="2:65" s="11" customFormat="1" ht="13.5">
      <c r="B141" s="203"/>
      <c r="C141" s="204"/>
      <c r="D141" s="205" t="s">
        <v>136</v>
      </c>
      <c r="E141" s="206" t="s">
        <v>23</v>
      </c>
      <c r="F141" s="207" t="s">
        <v>160</v>
      </c>
      <c r="G141" s="204"/>
      <c r="H141" s="208">
        <v>48</v>
      </c>
      <c r="I141" s="209"/>
      <c r="J141" s="204"/>
      <c r="K141" s="204"/>
      <c r="L141" s="210"/>
      <c r="M141" s="211"/>
      <c r="N141" s="212"/>
      <c r="O141" s="212"/>
      <c r="P141" s="212"/>
      <c r="Q141" s="212"/>
      <c r="R141" s="212"/>
      <c r="S141" s="212"/>
      <c r="T141" s="213"/>
      <c r="AT141" s="214" t="s">
        <v>136</v>
      </c>
      <c r="AU141" s="214" t="s">
        <v>85</v>
      </c>
      <c r="AV141" s="11" t="s">
        <v>85</v>
      </c>
      <c r="AW141" s="11" t="s">
        <v>38</v>
      </c>
      <c r="AX141" s="11" t="s">
        <v>75</v>
      </c>
      <c r="AY141" s="214" t="s">
        <v>126</v>
      </c>
    </row>
    <row r="142" spans="2:65" s="11" customFormat="1" ht="13.5">
      <c r="B142" s="203"/>
      <c r="C142" s="204"/>
      <c r="D142" s="205" t="s">
        <v>136</v>
      </c>
      <c r="E142" s="206" t="s">
        <v>23</v>
      </c>
      <c r="F142" s="207" t="s">
        <v>207</v>
      </c>
      <c r="G142" s="204"/>
      <c r="H142" s="208">
        <v>6.6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136</v>
      </c>
      <c r="AU142" s="214" t="s">
        <v>85</v>
      </c>
      <c r="AV142" s="11" t="s">
        <v>85</v>
      </c>
      <c r="AW142" s="11" t="s">
        <v>38</v>
      </c>
      <c r="AX142" s="11" t="s">
        <v>75</v>
      </c>
      <c r="AY142" s="214" t="s">
        <v>126</v>
      </c>
    </row>
    <row r="143" spans="2:65" s="11" customFormat="1" ht="13.5">
      <c r="B143" s="203"/>
      <c r="C143" s="204"/>
      <c r="D143" s="205" t="s">
        <v>136</v>
      </c>
      <c r="E143" s="206" t="s">
        <v>23</v>
      </c>
      <c r="F143" s="207" t="s">
        <v>208</v>
      </c>
      <c r="G143" s="204"/>
      <c r="H143" s="208">
        <v>6.6</v>
      </c>
      <c r="I143" s="209"/>
      <c r="J143" s="204"/>
      <c r="K143" s="204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136</v>
      </c>
      <c r="AU143" s="214" t="s">
        <v>85</v>
      </c>
      <c r="AV143" s="11" t="s">
        <v>85</v>
      </c>
      <c r="AW143" s="11" t="s">
        <v>38</v>
      </c>
      <c r="AX143" s="11" t="s">
        <v>75</v>
      </c>
      <c r="AY143" s="214" t="s">
        <v>126</v>
      </c>
    </row>
    <row r="144" spans="2:65" s="11" customFormat="1" ht="13.5">
      <c r="B144" s="203"/>
      <c r="C144" s="204"/>
      <c r="D144" s="205" t="s">
        <v>136</v>
      </c>
      <c r="E144" s="206" t="s">
        <v>23</v>
      </c>
      <c r="F144" s="207" t="s">
        <v>163</v>
      </c>
      <c r="G144" s="204"/>
      <c r="H144" s="208">
        <v>9.6999999999999993</v>
      </c>
      <c r="I144" s="209"/>
      <c r="J144" s="204"/>
      <c r="K144" s="204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136</v>
      </c>
      <c r="AU144" s="214" t="s">
        <v>85</v>
      </c>
      <c r="AV144" s="11" t="s">
        <v>85</v>
      </c>
      <c r="AW144" s="11" t="s">
        <v>38</v>
      </c>
      <c r="AX144" s="11" t="s">
        <v>75</v>
      </c>
      <c r="AY144" s="214" t="s">
        <v>126</v>
      </c>
    </row>
    <row r="145" spans="2:51" s="11" customFormat="1" ht="13.5">
      <c r="B145" s="203"/>
      <c r="C145" s="204"/>
      <c r="D145" s="205" t="s">
        <v>136</v>
      </c>
      <c r="E145" s="206" t="s">
        <v>23</v>
      </c>
      <c r="F145" s="207" t="s">
        <v>164</v>
      </c>
      <c r="G145" s="204"/>
      <c r="H145" s="208">
        <v>9.76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136</v>
      </c>
      <c r="AU145" s="214" t="s">
        <v>85</v>
      </c>
      <c r="AV145" s="11" t="s">
        <v>85</v>
      </c>
      <c r="AW145" s="11" t="s">
        <v>38</v>
      </c>
      <c r="AX145" s="11" t="s">
        <v>75</v>
      </c>
      <c r="AY145" s="214" t="s">
        <v>126</v>
      </c>
    </row>
    <row r="146" spans="2:51" s="11" customFormat="1" ht="13.5">
      <c r="B146" s="203"/>
      <c r="C146" s="204"/>
      <c r="D146" s="205" t="s">
        <v>136</v>
      </c>
      <c r="E146" s="206" t="s">
        <v>23</v>
      </c>
      <c r="F146" s="207" t="s">
        <v>165</v>
      </c>
      <c r="G146" s="204"/>
      <c r="H146" s="208">
        <v>20.8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136</v>
      </c>
      <c r="AU146" s="214" t="s">
        <v>85</v>
      </c>
      <c r="AV146" s="11" t="s">
        <v>85</v>
      </c>
      <c r="AW146" s="11" t="s">
        <v>38</v>
      </c>
      <c r="AX146" s="11" t="s">
        <v>75</v>
      </c>
      <c r="AY146" s="214" t="s">
        <v>126</v>
      </c>
    </row>
    <row r="147" spans="2:51" s="11" customFormat="1" ht="13.5">
      <c r="B147" s="203"/>
      <c r="C147" s="204"/>
      <c r="D147" s="205" t="s">
        <v>136</v>
      </c>
      <c r="E147" s="206" t="s">
        <v>23</v>
      </c>
      <c r="F147" s="207" t="s">
        <v>166</v>
      </c>
      <c r="G147" s="204"/>
      <c r="H147" s="208">
        <v>9.76</v>
      </c>
      <c r="I147" s="209"/>
      <c r="J147" s="204"/>
      <c r="K147" s="204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136</v>
      </c>
      <c r="AU147" s="214" t="s">
        <v>85</v>
      </c>
      <c r="AV147" s="11" t="s">
        <v>85</v>
      </c>
      <c r="AW147" s="11" t="s">
        <v>38</v>
      </c>
      <c r="AX147" s="11" t="s">
        <v>75</v>
      </c>
      <c r="AY147" s="214" t="s">
        <v>126</v>
      </c>
    </row>
    <row r="148" spans="2:51" s="11" customFormat="1" ht="13.5">
      <c r="B148" s="203"/>
      <c r="C148" s="204"/>
      <c r="D148" s="205" t="s">
        <v>136</v>
      </c>
      <c r="E148" s="206" t="s">
        <v>23</v>
      </c>
      <c r="F148" s="207" t="s">
        <v>167</v>
      </c>
      <c r="G148" s="204"/>
      <c r="H148" s="208">
        <v>9.6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136</v>
      </c>
      <c r="AU148" s="214" t="s">
        <v>85</v>
      </c>
      <c r="AV148" s="11" t="s">
        <v>85</v>
      </c>
      <c r="AW148" s="11" t="s">
        <v>38</v>
      </c>
      <c r="AX148" s="11" t="s">
        <v>75</v>
      </c>
      <c r="AY148" s="214" t="s">
        <v>126</v>
      </c>
    </row>
    <row r="149" spans="2:51" s="11" customFormat="1" ht="13.5">
      <c r="B149" s="203"/>
      <c r="C149" s="204"/>
      <c r="D149" s="205" t="s">
        <v>136</v>
      </c>
      <c r="E149" s="206" t="s">
        <v>23</v>
      </c>
      <c r="F149" s="207" t="s">
        <v>168</v>
      </c>
      <c r="G149" s="204"/>
      <c r="H149" s="208">
        <v>5.7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136</v>
      </c>
      <c r="AU149" s="214" t="s">
        <v>85</v>
      </c>
      <c r="AV149" s="11" t="s">
        <v>85</v>
      </c>
      <c r="AW149" s="11" t="s">
        <v>38</v>
      </c>
      <c r="AX149" s="11" t="s">
        <v>75</v>
      </c>
      <c r="AY149" s="214" t="s">
        <v>126</v>
      </c>
    </row>
    <row r="150" spans="2:51" s="11" customFormat="1" ht="13.5">
      <c r="B150" s="203"/>
      <c r="C150" s="204"/>
      <c r="D150" s="205" t="s">
        <v>136</v>
      </c>
      <c r="E150" s="206" t="s">
        <v>23</v>
      </c>
      <c r="F150" s="207" t="s">
        <v>169</v>
      </c>
      <c r="G150" s="204"/>
      <c r="H150" s="208">
        <v>5.7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136</v>
      </c>
      <c r="AU150" s="214" t="s">
        <v>85</v>
      </c>
      <c r="AV150" s="11" t="s">
        <v>85</v>
      </c>
      <c r="AW150" s="11" t="s">
        <v>38</v>
      </c>
      <c r="AX150" s="11" t="s">
        <v>75</v>
      </c>
      <c r="AY150" s="214" t="s">
        <v>126</v>
      </c>
    </row>
    <row r="151" spans="2:51" s="11" customFormat="1" ht="13.5">
      <c r="B151" s="203"/>
      <c r="C151" s="204"/>
      <c r="D151" s="205" t="s">
        <v>136</v>
      </c>
      <c r="E151" s="206" t="s">
        <v>23</v>
      </c>
      <c r="F151" s="207" t="s">
        <v>170</v>
      </c>
      <c r="G151" s="204"/>
      <c r="H151" s="208">
        <v>112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136</v>
      </c>
      <c r="AU151" s="214" t="s">
        <v>85</v>
      </c>
      <c r="AV151" s="11" t="s">
        <v>85</v>
      </c>
      <c r="AW151" s="11" t="s">
        <v>38</v>
      </c>
      <c r="AX151" s="11" t="s">
        <v>75</v>
      </c>
      <c r="AY151" s="214" t="s">
        <v>126</v>
      </c>
    </row>
    <row r="152" spans="2:51" s="11" customFormat="1" ht="13.5">
      <c r="B152" s="203"/>
      <c r="C152" s="204"/>
      <c r="D152" s="205" t="s">
        <v>136</v>
      </c>
      <c r="E152" s="206" t="s">
        <v>23</v>
      </c>
      <c r="F152" s="207" t="s">
        <v>171</v>
      </c>
      <c r="G152" s="204"/>
      <c r="H152" s="208">
        <v>41.6</v>
      </c>
      <c r="I152" s="209"/>
      <c r="J152" s="204"/>
      <c r="K152" s="204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136</v>
      </c>
      <c r="AU152" s="214" t="s">
        <v>85</v>
      </c>
      <c r="AV152" s="11" t="s">
        <v>85</v>
      </c>
      <c r="AW152" s="11" t="s">
        <v>38</v>
      </c>
      <c r="AX152" s="11" t="s">
        <v>75</v>
      </c>
      <c r="AY152" s="214" t="s">
        <v>126</v>
      </c>
    </row>
    <row r="153" spans="2:51" s="11" customFormat="1" ht="13.5">
      <c r="B153" s="203"/>
      <c r="C153" s="204"/>
      <c r="D153" s="205" t="s">
        <v>136</v>
      </c>
      <c r="E153" s="206" t="s">
        <v>23</v>
      </c>
      <c r="F153" s="207" t="s">
        <v>172</v>
      </c>
      <c r="G153" s="204"/>
      <c r="H153" s="208">
        <v>15.2</v>
      </c>
      <c r="I153" s="209"/>
      <c r="J153" s="204"/>
      <c r="K153" s="204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136</v>
      </c>
      <c r="AU153" s="214" t="s">
        <v>85</v>
      </c>
      <c r="AV153" s="11" t="s">
        <v>85</v>
      </c>
      <c r="AW153" s="11" t="s">
        <v>38</v>
      </c>
      <c r="AX153" s="11" t="s">
        <v>75</v>
      </c>
      <c r="AY153" s="214" t="s">
        <v>126</v>
      </c>
    </row>
    <row r="154" spans="2:51" s="11" customFormat="1" ht="13.5">
      <c r="B154" s="203"/>
      <c r="C154" s="204"/>
      <c r="D154" s="205" t="s">
        <v>136</v>
      </c>
      <c r="E154" s="206" t="s">
        <v>23</v>
      </c>
      <c r="F154" s="207" t="s">
        <v>173</v>
      </c>
      <c r="G154" s="204"/>
      <c r="H154" s="208">
        <v>15.2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136</v>
      </c>
      <c r="AU154" s="214" t="s">
        <v>85</v>
      </c>
      <c r="AV154" s="11" t="s">
        <v>85</v>
      </c>
      <c r="AW154" s="11" t="s">
        <v>38</v>
      </c>
      <c r="AX154" s="11" t="s">
        <v>75</v>
      </c>
      <c r="AY154" s="214" t="s">
        <v>126</v>
      </c>
    </row>
    <row r="155" spans="2:51" s="11" customFormat="1" ht="13.5">
      <c r="B155" s="203"/>
      <c r="C155" s="204"/>
      <c r="D155" s="205" t="s">
        <v>136</v>
      </c>
      <c r="E155" s="206" t="s">
        <v>23</v>
      </c>
      <c r="F155" s="207" t="s">
        <v>174</v>
      </c>
      <c r="G155" s="204"/>
      <c r="H155" s="208">
        <v>31.2</v>
      </c>
      <c r="I155" s="209"/>
      <c r="J155" s="204"/>
      <c r="K155" s="204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136</v>
      </c>
      <c r="AU155" s="214" t="s">
        <v>85</v>
      </c>
      <c r="AV155" s="11" t="s">
        <v>85</v>
      </c>
      <c r="AW155" s="11" t="s">
        <v>38</v>
      </c>
      <c r="AX155" s="11" t="s">
        <v>75</v>
      </c>
      <c r="AY155" s="214" t="s">
        <v>126</v>
      </c>
    </row>
    <row r="156" spans="2:51" s="11" customFormat="1" ht="13.5">
      <c r="B156" s="203"/>
      <c r="C156" s="204"/>
      <c r="D156" s="205" t="s">
        <v>136</v>
      </c>
      <c r="E156" s="206" t="s">
        <v>23</v>
      </c>
      <c r="F156" s="207" t="s">
        <v>175</v>
      </c>
      <c r="G156" s="204"/>
      <c r="H156" s="208">
        <v>6.7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136</v>
      </c>
      <c r="AU156" s="214" t="s">
        <v>85</v>
      </c>
      <c r="AV156" s="11" t="s">
        <v>85</v>
      </c>
      <c r="AW156" s="11" t="s">
        <v>38</v>
      </c>
      <c r="AX156" s="11" t="s">
        <v>75</v>
      </c>
      <c r="AY156" s="214" t="s">
        <v>126</v>
      </c>
    </row>
    <row r="157" spans="2:51" s="11" customFormat="1" ht="13.5">
      <c r="B157" s="203"/>
      <c r="C157" s="204"/>
      <c r="D157" s="205" t="s">
        <v>136</v>
      </c>
      <c r="E157" s="206" t="s">
        <v>23</v>
      </c>
      <c r="F157" s="207" t="s">
        <v>176</v>
      </c>
      <c r="G157" s="204"/>
      <c r="H157" s="208">
        <v>10.4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136</v>
      </c>
      <c r="AU157" s="214" t="s">
        <v>85</v>
      </c>
      <c r="AV157" s="11" t="s">
        <v>85</v>
      </c>
      <c r="AW157" s="11" t="s">
        <v>38</v>
      </c>
      <c r="AX157" s="11" t="s">
        <v>75</v>
      </c>
      <c r="AY157" s="214" t="s">
        <v>126</v>
      </c>
    </row>
    <row r="158" spans="2:51" s="11" customFormat="1" ht="13.5">
      <c r="B158" s="203"/>
      <c r="C158" s="204"/>
      <c r="D158" s="205" t="s">
        <v>136</v>
      </c>
      <c r="E158" s="206" t="s">
        <v>23</v>
      </c>
      <c r="F158" s="207" t="s">
        <v>177</v>
      </c>
      <c r="G158" s="204"/>
      <c r="H158" s="208">
        <v>5.3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136</v>
      </c>
      <c r="AU158" s="214" t="s">
        <v>85</v>
      </c>
      <c r="AV158" s="11" t="s">
        <v>85</v>
      </c>
      <c r="AW158" s="11" t="s">
        <v>38</v>
      </c>
      <c r="AX158" s="11" t="s">
        <v>75</v>
      </c>
      <c r="AY158" s="214" t="s">
        <v>126</v>
      </c>
    </row>
    <row r="159" spans="2:51" s="11" customFormat="1" ht="13.5">
      <c r="B159" s="203"/>
      <c r="C159" s="204"/>
      <c r="D159" s="205" t="s">
        <v>136</v>
      </c>
      <c r="E159" s="206" t="s">
        <v>23</v>
      </c>
      <c r="F159" s="207" t="s">
        <v>178</v>
      </c>
      <c r="G159" s="204"/>
      <c r="H159" s="208">
        <v>6.8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136</v>
      </c>
      <c r="AU159" s="214" t="s">
        <v>85</v>
      </c>
      <c r="AV159" s="11" t="s">
        <v>85</v>
      </c>
      <c r="AW159" s="11" t="s">
        <v>38</v>
      </c>
      <c r="AX159" s="11" t="s">
        <v>75</v>
      </c>
      <c r="AY159" s="214" t="s">
        <v>126</v>
      </c>
    </row>
    <row r="160" spans="2:51" s="11" customFormat="1" ht="13.5">
      <c r="B160" s="203"/>
      <c r="C160" s="204"/>
      <c r="D160" s="205" t="s">
        <v>136</v>
      </c>
      <c r="E160" s="206" t="s">
        <v>23</v>
      </c>
      <c r="F160" s="207" t="s">
        <v>179</v>
      </c>
      <c r="G160" s="204"/>
      <c r="H160" s="208">
        <v>5.54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136</v>
      </c>
      <c r="AU160" s="214" t="s">
        <v>85</v>
      </c>
      <c r="AV160" s="11" t="s">
        <v>85</v>
      </c>
      <c r="AW160" s="11" t="s">
        <v>38</v>
      </c>
      <c r="AX160" s="11" t="s">
        <v>75</v>
      </c>
      <c r="AY160" s="214" t="s">
        <v>126</v>
      </c>
    </row>
    <row r="161" spans="2:51" s="11" customFormat="1" ht="13.5">
      <c r="B161" s="203"/>
      <c r="C161" s="204"/>
      <c r="D161" s="205" t="s">
        <v>136</v>
      </c>
      <c r="E161" s="206" t="s">
        <v>23</v>
      </c>
      <c r="F161" s="207" t="s">
        <v>180</v>
      </c>
      <c r="G161" s="204"/>
      <c r="H161" s="208">
        <v>3.7</v>
      </c>
      <c r="I161" s="209"/>
      <c r="J161" s="204"/>
      <c r="K161" s="204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136</v>
      </c>
      <c r="AU161" s="214" t="s">
        <v>85</v>
      </c>
      <c r="AV161" s="11" t="s">
        <v>85</v>
      </c>
      <c r="AW161" s="11" t="s">
        <v>38</v>
      </c>
      <c r="AX161" s="11" t="s">
        <v>75</v>
      </c>
      <c r="AY161" s="214" t="s">
        <v>126</v>
      </c>
    </row>
    <row r="162" spans="2:51" s="11" customFormat="1" ht="13.5">
      <c r="B162" s="203"/>
      <c r="C162" s="204"/>
      <c r="D162" s="205" t="s">
        <v>136</v>
      </c>
      <c r="E162" s="206" t="s">
        <v>23</v>
      </c>
      <c r="F162" s="207" t="s">
        <v>181</v>
      </c>
      <c r="G162" s="204"/>
      <c r="H162" s="208">
        <v>13</v>
      </c>
      <c r="I162" s="209"/>
      <c r="J162" s="204"/>
      <c r="K162" s="204"/>
      <c r="L162" s="210"/>
      <c r="M162" s="211"/>
      <c r="N162" s="212"/>
      <c r="O162" s="212"/>
      <c r="P162" s="212"/>
      <c r="Q162" s="212"/>
      <c r="R162" s="212"/>
      <c r="S162" s="212"/>
      <c r="T162" s="213"/>
      <c r="AT162" s="214" t="s">
        <v>136</v>
      </c>
      <c r="AU162" s="214" t="s">
        <v>85</v>
      </c>
      <c r="AV162" s="11" t="s">
        <v>85</v>
      </c>
      <c r="AW162" s="11" t="s">
        <v>38</v>
      </c>
      <c r="AX162" s="11" t="s">
        <v>75</v>
      </c>
      <c r="AY162" s="214" t="s">
        <v>126</v>
      </c>
    </row>
    <row r="163" spans="2:51" s="11" customFormat="1" ht="13.5">
      <c r="B163" s="203"/>
      <c r="C163" s="204"/>
      <c r="D163" s="205" t="s">
        <v>136</v>
      </c>
      <c r="E163" s="206" t="s">
        <v>23</v>
      </c>
      <c r="F163" s="207" t="s">
        <v>182</v>
      </c>
      <c r="G163" s="204"/>
      <c r="H163" s="208">
        <v>6.2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136</v>
      </c>
      <c r="AU163" s="214" t="s">
        <v>85</v>
      </c>
      <c r="AV163" s="11" t="s">
        <v>85</v>
      </c>
      <c r="AW163" s="11" t="s">
        <v>38</v>
      </c>
      <c r="AX163" s="11" t="s">
        <v>75</v>
      </c>
      <c r="AY163" s="214" t="s">
        <v>126</v>
      </c>
    </row>
    <row r="164" spans="2:51" s="11" customFormat="1" ht="13.5">
      <c r="B164" s="203"/>
      <c r="C164" s="204"/>
      <c r="D164" s="205" t="s">
        <v>136</v>
      </c>
      <c r="E164" s="206" t="s">
        <v>23</v>
      </c>
      <c r="F164" s="207" t="s">
        <v>183</v>
      </c>
      <c r="G164" s="204"/>
      <c r="H164" s="208">
        <v>6.2</v>
      </c>
      <c r="I164" s="209"/>
      <c r="J164" s="204"/>
      <c r="K164" s="204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136</v>
      </c>
      <c r="AU164" s="214" t="s">
        <v>85</v>
      </c>
      <c r="AV164" s="11" t="s">
        <v>85</v>
      </c>
      <c r="AW164" s="11" t="s">
        <v>38</v>
      </c>
      <c r="AX164" s="11" t="s">
        <v>75</v>
      </c>
      <c r="AY164" s="214" t="s">
        <v>126</v>
      </c>
    </row>
    <row r="165" spans="2:51" s="11" customFormat="1" ht="13.5">
      <c r="B165" s="203"/>
      <c r="C165" s="204"/>
      <c r="D165" s="205" t="s">
        <v>136</v>
      </c>
      <c r="E165" s="206" t="s">
        <v>23</v>
      </c>
      <c r="F165" s="207" t="s">
        <v>184</v>
      </c>
      <c r="G165" s="204"/>
      <c r="H165" s="208">
        <v>14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136</v>
      </c>
      <c r="AU165" s="214" t="s">
        <v>85</v>
      </c>
      <c r="AV165" s="11" t="s">
        <v>85</v>
      </c>
      <c r="AW165" s="11" t="s">
        <v>38</v>
      </c>
      <c r="AX165" s="11" t="s">
        <v>75</v>
      </c>
      <c r="AY165" s="214" t="s">
        <v>126</v>
      </c>
    </row>
    <row r="166" spans="2:51" s="11" customFormat="1" ht="13.5">
      <c r="B166" s="203"/>
      <c r="C166" s="204"/>
      <c r="D166" s="205" t="s">
        <v>136</v>
      </c>
      <c r="E166" s="206" t="s">
        <v>23</v>
      </c>
      <c r="F166" s="207" t="s">
        <v>185</v>
      </c>
      <c r="G166" s="204"/>
      <c r="H166" s="208">
        <v>7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136</v>
      </c>
      <c r="AU166" s="214" t="s">
        <v>85</v>
      </c>
      <c r="AV166" s="11" t="s">
        <v>85</v>
      </c>
      <c r="AW166" s="11" t="s">
        <v>38</v>
      </c>
      <c r="AX166" s="11" t="s">
        <v>75</v>
      </c>
      <c r="AY166" s="214" t="s">
        <v>126</v>
      </c>
    </row>
    <row r="167" spans="2:51" s="11" customFormat="1" ht="13.5">
      <c r="B167" s="203"/>
      <c r="C167" s="204"/>
      <c r="D167" s="205" t="s">
        <v>136</v>
      </c>
      <c r="E167" s="206" t="s">
        <v>23</v>
      </c>
      <c r="F167" s="207" t="s">
        <v>186</v>
      </c>
      <c r="G167" s="204"/>
      <c r="H167" s="208">
        <v>7</v>
      </c>
      <c r="I167" s="209"/>
      <c r="J167" s="204"/>
      <c r="K167" s="204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136</v>
      </c>
      <c r="AU167" s="214" t="s">
        <v>85</v>
      </c>
      <c r="AV167" s="11" t="s">
        <v>85</v>
      </c>
      <c r="AW167" s="11" t="s">
        <v>38</v>
      </c>
      <c r="AX167" s="11" t="s">
        <v>75</v>
      </c>
      <c r="AY167" s="214" t="s">
        <v>126</v>
      </c>
    </row>
    <row r="168" spans="2:51" s="11" customFormat="1" ht="13.5">
      <c r="B168" s="203"/>
      <c r="C168" s="204"/>
      <c r="D168" s="205" t="s">
        <v>136</v>
      </c>
      <c r="E168" s="206" t="s">
        <v>23</v>
      </c>
      <c r="F168" s="207" t="s">
        <v>187</v>
      </c>
      <c r="G168" s="204"/>
      <c r="H168" s="208">
        <v>5.0999999999999996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136</v>
      </c>
      <c r="AU168" s="214" t="s">
        <v>85</v>
      </c>
      <c r="AV168" s="11" t="s">
        <v>85</v>
      </c>
      <c r="AW168" s="11" t="s">
        <v>38</v>
      </c>
      <c r="AX168" s="11" t="s">
        <v>75</v>
      </c>
      <c r="AY168" s="214" t="s">
        <v>126</v>
      </c>
    </row>
    <row r="169" spans="2:51" s="11" customFormat="1" ht="13.5">
      <c r="B169" s="203"/>
      <c r="C169" s="204"/>
      <c r="D169" s="205" t="s">
        <v>136</v>
      </c>
      <c r="E169" s="206" t="s">
        <v>23</v>
      </c>
      <c r="F169" s="207" t="s">
        <v>188</v>
      </c>
      <c r="G169" s="204"/>
      <c r="H169" s="208">
        <v>8.1999999999999993</v>
      </c>
      <c r="I169" s="209"/>
      <c r="J169" s="204"/>
      <c r="K169" s="204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136</v>
      </c>
      <c r="AU169" s="214" t="s">
        <v>85</v>
      </c>
      <c r="AV169" s="11" t="s">
        <v>85</v>
      </c>
      <c r="AW169" s="11" t="s">
        <v>38</v>
      </c>
      <c r="AX169" s="11" t="s">
        <v>75</v>
      </c>
      <c r="AY169" s="214" t="s">
        <v>126</v>
      </c>
    </row>
    <row r="170" spans="2:51" s="11" customFormat="1" ht="13.5">
      <c r="B170" s="203"/>
      <c r="C170" s="204"/>
      <c r="D170" s="205" t="s">
        <v>136</v>
      </c>
      <c r="E170" s="206" t="s">
        <v>23</v>
      </c>
      <c r="F170" s="207" t="s">
        <v>189</v>
      </c>
      <c r="G170" s="204"/>
      <c r="H170" s="208">
        <v>5.2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136</v>
      </c>
      <c r="AU170" s="214" t="s">
        <v>85</v>
      </c>
      <c r="AV170" s="11" t="s">
        <v>85</v>
      </c>
      <c r="AW170" s="11" t="s">
        <v>38</v>
      </c>
      <c r="AX170" s="11" t="s">
        <v>75</v>
      </c>
      <c r="AY170" s="214" t="s">
        <v>126</v>
      </c>
    </row>
    <row r="171" spans="2:51" s="11" customFormat="1" ht="13.5">
      <c r="B171" s="203"/>
      <c r="C171" s="204"/>
      <c r="D171" s="205" t="s">
        <v>136</v>
      </c>
      <c r="E171" s="206" t="s">
        <v>23</v>
      </c>
      <c r="F171" s="207" t="s">
        <v>190</v>
      </c>
      <c r="G171" s="204"/>
      <c r="H171" s="208">
        <v>19.2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136</v>
      </c>
      <c r="AU171" s="214" t="s">
        <v>85</v>
      </c>
      <c r="AV171" s="11" t="s">
        <v>85</v>
      </c>
      <c r="AW171" s="11" t="s">
        <v>38</v>
      </c>
      <c r="AX171" s="11" t="s">
        <v>75</v>
      </c>
      <c r="AY171" s="214" t="s">
        <v>126</v>
      </c>
    </row>
    <row r="172" spans="2:51" s="11" customFormat="1" ht="13.5">
      <c r="B172" s="203"/>
      <c r="C172" s="204"/>
      <c r="D172" s="205" t="s">
        <v>136</v>
      </c>
      <c r="E172" s="206" t="s">
        <v>23</v>
      </c>
      <c r="F172" s="207" t="s">
        <v>191</v>
      </c>
      <c r="G172" s="204"/>
      <c r="H172" s="208">
        <v>19.2</v>
      </c>
      <c r="I172" s="209"/>
      <c r="J172" s="204"/>
      <c r="K172" s="204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136</v>
      </c>
      <c r="AU172" s="214" t="s">
        <v>85</v>
      </c>
      <c r="AV172" s="11" t="s">
        <v>85</v>
      </c>
      <c r="AW172" s="11" t="s">
        <v>38</v>
      </c>
      <c r="AX172" s="11" t="s">
        <v>75</v>
      </c>
      <c r="AY172" s="214" t="s">
        <v>126</v>
      </c>
    </row>
    <row r="173" spans="2:51" s="11" customFormat="1" ht="13.5">
      <c r="B173" s="203"/>
      <c r="C173" s="204"/>
      <c r="D173" s="205" t="s">
        <v>136</v>
      </c>
      <c r="E173" s="206" t="s">
        <v>23</v>
      </c>
      <c r="F173" s="207" t="s">
        <v>192</v>
      </c>
      <c r="G173" s="204"/>
      <c r="H173" s="208">
        <v>6.6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136</v>
      </c>
      <c r="AU173" s="214" t="s">
        <v>85</v>
      </c>
      <c r="AV173" s="11" t="s">
        <v>85</v>
      </c>
      <c r="AW173" s="11" t="s">
        <v>38</v>
      </c>
      <c r="AX173" s="11" t="s">
        <v>75</v>
      </c>
      <c r="AY173" s="214" t="s">
        <v>126</v>
      </c>
    </row>
    <row r="174" spans="2:51" s="11" customFormat="1" ht="13.5">
      <c r="B174" s="203"/>
      <c r="C174" s="204"/>
      <c r="D174" s="205" t="s">
        <v>136</v>
      </c>
      <c r="E174" s="206" t="s">
        <v>23</v>
      </c>
      <c r="F174" s="207" t="s">
        <v>193</v>
      </c>
      <c r="G174" s="204"/>
      <c r="H174" s="208">
        <v>6.6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136</v>
      </c>
      <c r="AU174" s="214" t="s">
        <v>85</v>
      </c>
      <c r="AV174" s="11" t="s">
        <v>85</v>
      </c>
      <c r="AW174" s="11" t="s">
        <v>38</v>
      </c>
      <c r="AX174" s="11" t="s">
        <v>75</v>
      </c>
      <c r="AY174" s="214" t="s">
        <v>126</v>
      </c>
    </row>
    <row r="175" spans="2:51" s="11" customFormat="1" ht="13.5">
      <c r="B175" s="203"/>
      <c r="C175" s="204"/>
      <c r="D175" s="205" t="s">
        <v>136</v>
      </c>
      <c r="E175" s="206" t="s">
        <v>23</v>
      </c>
      <c r="F175" s="207" t="s">
        <v>194</v>
      </c>
      <c r="G175" s="204"/>
      <c r="H175" s="208">
        <v>4.96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136</v>
      </c>
      <c r="AU175" s="214" t="s">
        <v>85</v>
      </c>
      <c r="AV175" s="11" t="s">
        <v>85</v>
      </c>
      <c r="AW175" s="11" t="s">
        <v>38</v>
      </c>
      <c r="AX175" s="11" t="s">
        <v>75</v>
      </c>
      <c r="AY175" s="214" t="s">
        <v>126</v>
      </c>
    </row>
    <row r="176" spans="2:51" s="11" customFormat="1" ht="13.5">
      <c r="B176" s="203"/>
      <c r="C176" s="204"/>
      <c r="D176" s="205" t="s">
        <v>136</v>
      </c>
      <c r="E176" s="206" t="s">
        <v>23</v>
      </c>
      <c r="F176" s="207" t="s">
        <v>195</v>
      </c>
      <c r="G176" s="204"/>
      <c r="H176" s="208">
        <v>4.96</v>
      </c>
      <c r="I176" s="209"/>
      <c r="J176" s="204"/>
      <c r="K176" s="204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136</v>
      </c>
      <c r="AU176" s="214" t="s">
        <v>85</v>
      </c>
      <c r="AV176" s="11" t="s">
        <v>85</v>
      </c>
      <c r="AW176" s="11" t="s">
        <v>38</v>
      </c>
      <c r="AX176" s="11" t="s">
        <v>75</v>
      </c>
      <c r="AY176" s="214" t="s">
        <v>126</v>
      </c>
    </row>
    <row r="177" spans="2:65" s="11" customFormat="1" ht="13.5">
      <c r="B177" s="203"/>
      <c r="C177" s="204"/>
      <c r="D177" s="205" t="s">
        <v>136</v>
      </c>
      <c r="E177" s="206" t="s">
        <v>23</v>
      </c>
      <c r="F177" s="207" t="s">
        <v>196</v>
      </c>
      <c r="G177" s="204"/>
      <c r="H177" s="208">
        <v>9.76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136</v>
      </c>
      <c r="AU177" s="214" t="s">
        <v>85</v>
      </c>
      <c r="AV177" s="11" t="s">
        <v>85</v>
      </c>
      <c r="AW177" s="11" t="s">
        <v>38</v>
      </c>
      <c r="AX177" s="11" t="s">
        <v>75</v>
      </c>
      <c r="AY177" s="214" t="s">
        <v>126</v>
      </c>
    </row>
    <row r="178" spans="2:65" s="11" customFormat="1" ht="13.5">
      <c r="B178" s="203"/>
      <c r="C178" s="204"/>
      <c r="D178" s="205" t="s">
        <v>136</v>
      </c>
      <c r="E178" s="206" t="s">
        <v>23</v>
      </c>
      <c r="F178" s="207" t="s">
        <v>197</v>
      </c>
      <c r="G178" s="204"/>
      <c r="H178" s="208">
        <v>9.76</v>
      </c>
      <c r="I178" s="209"/>
      <c r="J178" s="204"/>
      <c r="K178" s="204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136</v>
      </c>
      <c r="AU178" s="214" t="s">
        <v>85</v>
      </c>
      <c r="AV178" s="11" t="s">
        <v>85</v>
      </c>
      <c r="AW178" s="11" t="s">
        <v>38</v>
      </c>
      <c r="AX178" s="11" t="s">
        <v>75</v>
      </c>
      <c r="AY178" s="214" t="s">
        <v>126</v>
      </c>
    </row>
    <row r="179" spans="2:65" s="11" customFormat="1" ht="13.5">
      <c r="B179" s="203"/>
      <c r="C179" s="204"/>
      <c r="D179" s="205" t="s">
        <v>136</v>
      </c>
      <c r="E179" s="206" t="s">
        <v>23</v>
      </c>
      <c r="F179" s="207" t="s">
        <v>198</v>
      </c>
      <c r="G179" s="204"/>
      <c r="H179" s="208">
        <v>8.1999999999999993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136</v>
      </c>
      <c r="AU179" s="214" t="s">
        <v>85</v>
      </c>
      <c r="AV179" s="11" t="s">
        <v>85</v>
      </c>
      <c r="AW179" s="11" t="s">
        <v>38</v>
      </c>
      <c r="AX179" s="11" t="s">
        <v>75</v>
      </c>
      <c r="AY179" s="214" t="s">
        <v>126</v>
      </c>
    </row>
    <row r="180" spans="2:65" s="12" customFormat="1" ht="13.5">
      <c r="B180" s="215"/>
      <c r="C180" s="216"/>
      <c r="D180" s="205" t="s">
        <v>136</v>
      </c>
      <c r="E180" s="217" t="s">
        <v>23</v>
      </c>
      <c r="F180" s="218" t="s">
        <v>150</v>
      </c>
      <c r="G180" s="216"/>
      <c r="H180" s="219">
        <v>595</v>
      </c>
      <c r="I180" s="220"/>
      <c r="J180" s="216"/>
      <c r="K180" s="216"/>
      <c r="L180" s="221"/>
      <c r="M180" s="222"/>
      <c r="N180" s="223"/>
      <c r="O180" s="223"/>
      <c r="P180" s="223"/>
      <c r="Q180" s="223"/>
      <c r="R180" s="223"/>
      <c r="S180" s="223"/>
      <c r="T180" s="224"/>
      <c r="AT180" s="225" t="s">
        <v>136</v>
      </c>
      <c r="AU180" s="225" t="s">
        <v>85</v>
      </c>
      <c r="AV180" s="12" t="s">
        <v>134</v>
      </c>
      <c r="AW180" s="12" t="s">
        <v>38</v>
      </c>
      <c r="AX180" s="12" t="s">
        <v>80</v>
      </c>
      <c r="AY180" s="225" t="s">
        <v>126</v>
      </c>
    </row>
    <row r="181" spans="2:65" s="1" customFormat="1" ht="16.5" customHeight="1">
      <c r="B181" s="41"/>
      <c r="C181" s="226" t="s">
        <v>209</v>
      </c>
      <c r="D181" s="226" t="s">
        <v>210</v>
      </c>
      <c r="E181" s="227" t="s">
        <v>211</v>
      </c>
      <c r="F181" s="228" t="s">
        <v>212</v>
      </c>
      <c r="G181" s="229" t="s">
        <v>146</v>
      </c>
      <c r="H181" s="230">
        <v>624.75</v>
      </c>
      <c r="I181" s="231"/>
      <c r="J181" s="232">
        <f>ROUND(I181*H181,2)</f>
        <v>0</v>
      </c>
      <c r="K181" s="228" t="s">
        <v>133</v>
      </c>
      <c r="L181" s="233"/>
      <c r="M181" s="234" t="s">
        <v>23</v>
      </c>
      <c r="N181" s="235" t="s">
        <v>46</v>
      </c>
      <c r="O181" s="42"/>
      <c r="P181" s="200">
        <f>O181*H181</f>
        <v>0</v>
      </c>
      <c r="Q181" s="200">
        <v>4.0000000000000003E-5</v>
      </c>
      <c r="R181" s="200">
        <f>Q181*H181</f>
        <v>2.4990000000000002E-2</v>
      </c>
      <c r="S181" s="200">
        <v>0</v>
      </c>
      <c r="T181" s="201">
        <f>S181*H181</f>
        <v>0</v>
      </c>
      <c r="AR181" s="23" t="s">
        <v>209</v>
      </c>
      <c r="AT181" s="23" t="s">
        <v>210</v>
      </c>
      <c r="AU181" s="23" t="s">
        <v>85</v>
      </c>
      <c r="AY181" s="23" t="s">
        <v>126</v>
      </c>
      <c r="BE181" s="202">
        <f>IF(N181="základní",J181,0)</f>
        <v>0</v>
      </c>
      <c r="BF181" s="202">
        <f>IF(N181="snížená",J181,0)</f>
        <v>0</v>
      </c>
      <c r="BG181" s="202">
        <f>IF(N181="zákl. přenesená",J181,0)</f>
        <v>0</v>
      </c>
      <c r="BH181" s="202">
        <f>IF(N181="sníž. přenesená",J181,0)</f>
        <v>0</v>
      </c>
      <c r="BI181" s="202">
        <f>IF(N181="nulová",J181,0)</f>
        <v>0</v>
      </c>
      <c r="BJ181" s="23" t="s">
        <v>80</v>
      </c>
      <c r="BK181" s="202">
        <f>ROUND(I181*H181,2)</f>
        <v>0</v>
      </c>
      <c r="BL181" s="23" t="s">
        <v>134</v>
      </c>
      <c r="BM181" s="23" t="s">
        <v>213</v>
      </c>
    </row>
    <row r="182" spans="2:65" s="11" customFormat="1" ht="13.5">
      <c r="B182" s="203"/>
      <c r="C182" s="204"/>
      <c r="D182" s="205" t="s">
        <v>136</v>
      </c>
      <c r="E182" s="204"/>
      <c r="F182" s="207" t="s">
        <v>214</v>
      </c>
      <c r="G182" s="204"/>
      <c r="H182" s="208">
        <v>624.75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136</v>
      </c>
      <c r="AU182" s="214" t="s">
        <v>85</v>
      </c>
      <c r="AV182" s="11" t="s">
        <v>85</v>
      </c>
      <c r="AW182" s="11" t="s">
        <v>6</v>
      </c>
      <c r="AX182" s="11" t="s">
        <v>80</v>
      </c>
      <c r="AY182" s="214" t="s">
        <v>126</v>
      </c>
    </row>
    <row r="183" spans="2:65" s="1" customFormat="1" ht="25.5" customHeight="1">
      <c r="B183" s="41"/>
      <c r="C183" s="191" t="s">
        <v>215</v>
      </c>
      <c r="D183" s="191" t="s">
        <v>129</v>
      </c>
      <c r="E183" s="192" t="s">
        <v>216</v>
      </c>
      <c r="F183" s="193" t="s">
        <v>217</v>
      </c>
      <c r="G183" s="194" t="s">
        <v>132</v>
      </c>
      <c r="H183" s="195">
        <v>4</v>
      </c>
      <c r="I183" s="196"/>
      <c r="J183" s="197">
        <f>ROUND(I183*H183,2)</f>
        <v>0</v>
      </c>
      <c r="K183" s="193" t="s">
        <v>133</v>
      </c>
      <c r="L183" s="61"/>
      <c r="M183" s="198" t="s">
        <v>23</v>
      </c>
      <c r="N183" s="199" t="s">
        <v>46</v>
      </c>
      <c r="O183" s="42"/>
      <c r="P183" s="200">
        <f>O183*H183</f>
        <v>0</v>
      </c>
      <c r="Q183" s="200">
        <v>1.3699999999999999E-3</v>
      </c>
      <c r="R183" s="200">
        <f>Q183*H183</f>
        <v>5.4799999999999996E-3</v>
      </c>
      <c r="S183" s="200">
        <v>0</v>
      </c>
      <c r="T183" s="201">
        <f>S183*H183</f>
        <v>0</v>
      </c>
      <c r="AR183" s="23" t="s">
        <v>134</v>
      </c>
      <c r="AT183" s="23" t="s">
        <v>129</v>
      </c>
      <c r="AU183" s="23" t="s">
        <v>85</v>
      </c>
      <c r="AY183" s="23" t="s">
        <v>126</v>
      </c>
      <c r="BE183" s="202">
        <f>IF(N183="základní",J183,0)</f>
        <v>0</v>
      </c>
      <c r="BF183" s="202">
        <f>IF(N183="snížená",J183,0)</f>
        <v>0</v>
      </c>
      <c r="BG183" s="202">
        <f>IF(N183="zákl. přenesená",J183,0)</f>
        <v>0</v>
      </c>
      <c r="BH183" s="202">
        <f>IF(N183="sníž. přenesená",J183,0)</f>
        <v>0</v>
      </c>
      <c r="BI183" s="202">
        <f>IF(N183="nulová",J183,0)</f>
        <v>0</v>
      </c>
      <c r="BJ183" s="23" t="s">
        <v>80</v>
      </c>
      <c r="BK183" s="202">
        <f>ROUND(I183*H183,2)</f>
        <v>0</v>
      </c>
      <c r="BL183" s="23" t="s">
        <v>134</v>
      </c>
      <c r="BM183" s="23" t="s">
        <v>218</v>
      </c>
    </row>
    <row r="184" spans="2:65" s="11" customFormat="1" ht="13.5">
      <c r="B184" s="203"/>
      <c r="C184" s="204"/>
      <c r="D184" s="205" t="s">
        <v>136</v>
      </c>
      <c r="E184" s="206" t="s">
        <v>23</v>
      </c>
      <c r="F184" s="207" t="s">
        <v>219</v>
      </c>
      <c r="G184" s="204"/>
      <c r="H184" s="208">
        <v>1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136</v>
      </c>
      <c r="AU184" s="214" t="s">
        <v>85</v>
      </c>
      <c r="AV184" s="11" t="s">
        <v>85</v>
      </c>
      <c r="AW184" s="11" t="s">
        <v>38</v>
      </c>
      <c r="AX184" s="11" t="s">
        <v>75</v>
      </c>
      <c r="AY184" s="214" t="s">
        <v>126</v>
      </c>
    </row>
    <row r="185" spans="2:65" s="11" customFormat="1" ht="13.5">
      <c r="B185" s="203"/>
      <c r="C185" s="204"/>
      <c r="D185" s="205" t="s">
        <v>136</v>
      </c>
      <c r="E185" s="206" t="s">
        <v>23</v>
      </c>
      <c r="F185" s="207" t="s">
        <v>220</v>
      </c>
      <c r="G185" s="204"/>
      <c r="H185" s="208">
        <v>1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136</v>
      </c>
      <c r="AU185" s="214" t="s">
        <v>85</v>
      </c>
      <c r="AV185" s="11" t="s">
        <v>85</v>
      </c>
      <c r="AW185" s="11" t="s">
        <v>38</v>
      </c>
      <c r="AX185" s="11" t="s">
        <v>75</v>
      </c>
      <c r="AY185" s="214" t="s">
        <v>126</v>
      </c>
    </row>
    <row r="186" spans="2:65" s="11" customFormat="1" ht="13.5">
      <c r="B186" s="203"/>
      <c r="C186" s="204"/>
      <c r="D186" s="205" t="s">
        <v>136</v>
      </c>
      <c r="E186" s="206" t="s">
        <v>23</v>
      </c>
      <c r="F186" s="207" t="s">
        <v>221</v>
      </c>
      <c r="G186" s="204"/>
      <c r="H186" s="208">
        <v>1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136</v>
      </c>
      <c r="AU186" s="214" t="s">
        <v>85</v>
      </c>
      <c r="AV186" s="11" t="s">
        <v>85</v>
      </c>
      <c r="AW186" s="11" t="s">
        <v>38</v>
      </c>
      <c r="AX186" s="11" t="s">
        <v>75</v>
      </c>
      <c r="AY186" s="214" t="s">
        <v>126</v>
      </c>
    </row>
    <row r="187" spans="2:65" s="11" customFormat="1" ht="13.5">
      <c r="B187" s="203"/>
      <c r="C187" s="204"/>
      <c r="D187" s="205" t="s">
        <v>136</v>
      </c>
      <c r="E187" s="206" t="s">
        <v>23</v>
      </c>
      <c r="F187" s="207" t="s">
        <v>222</v>
      </c>
      <c r="G187" s="204"/>
      <c r="H187" s="208">
        <v>1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136</v>
      </c>
      <c r="AU187" s="214" t="s">
        <v>85</v>
      </c>
      <c r="AV187" s="11" t="s">
        <v>85</v>
      </c>
      <c r="AW187" s="11" t="s">
        <v>38</v>
      </c>
      <c r="AX187" s="11" t="s">
        <v>75</v>
      </c>
      <c r="AY187" s="214" t="s">
        <v>126</v>
      </c>
    </row>
    <row r="188" spans="2:65" s="12" customFormat="1" ht="13.5">
      <c r="B188" s="215"/>
      <c r="C188" s="216"/>
      <c r="D188" s="205" t="s">
        <v>136</v>
      </c>
      <c r="E188" s="217" t="s">
        <v>23</v>
      </c>
      <c r="F188" s="218" t="s">
        <v>150</v>
      </c>
      <c r="G188" s="216"/>
      <c r="H188" s="219">
        <v>4</v>
      </c>
      <c r="I188" s="220"/>
      <c r="J188" s="216"/>
      <c r="K188" s="216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136</v>
      </c>
      <c r="AU188" s="225" t="s">
        <v>85</v>
      </c>
      <c r="AV188" s="12" t="s">
        <v>134</v>
      </c>
      <c r="AW188" s="12" t="s">
        <v>38</v>
      </c>
      <c r="AX188" s="12" t="s">
        <v>80</v>
      </c>
      <c r="AY188" s="225" t="s">
        <v>126</v>
      </c>
    </row>
    <row r="189" spans="2:65" s="1" customFormat="1" ht="25.5" customHeight="1">
      <c r="B189" s="41"/>
      <c r="C189" s="191" t="s">
        <v>223</v>
      </c>
      <c r="D189" s="191" t="s">
        <v>129</v>
      </c>
      <c r="E189" s="192" t="s">
        <v>224</v>
      </c>
      <c r="F189" s="193" t="s">
        <v>225</v>
      </c>
      <c r="G189" s="194" t="s">
        <v>132</v>
      </c>
      <c r="H189" s="195">
        <v>253</v>
      </c>
      <c r="I189" s="196"/>
      <c r="J189" s="197">
        <f>ROUND(I189*H189,2)</f>
        <v>0</v>
      </c>
      <c r="K189" s="193" t="s">
        <v>133</v>
      </c>
      <c r="L189" s="61"/>
      <c r="M189" s="198" t="s">
        <v>23</v>
      </c>
      <c r="N189" s="199" t="s">
        <v>46</v>
      </c>
      <c r="O189" s="42"/>
      <c r="P189" s="200">
        <f>O189*H189</f>
        <v>0</v>
      </c>
      <c r="Q189" s="200">
        <v>3.13E-3</v>
      </c>
      <c r="R189" s="200">
        <f>Q189*H189</f>
        <v>0.79188999999999998</v>
      </c>
      <c r="S189" s="200">
        <v>0</v>
      </c>
      <c r="T189" s="201">
        <f>S189*H189</f>
        <v>0</v>
      </c>
      <c r="AR189" s="23" t="s">
        <v>134</v>
      </c>
      <c r="AT189" s="23" t="s">
        <v>129</v>
      </c>
      <c r="AU189" s="23" t="s">
        <v>85</v>
      </c>
      <c r="AY189" s="23" t="s">
        <v>126</v>
      </c>
      <c r="BE189" s="202">
        <f>IF(N189="základní",J189,0)</f>
        <v>0</v>
      </c>
      <c r="BF189" s="202">
        <f>IF(N189="snížená",J189,0)</f>
        <v>0</v>
      </c>
      <c r="BG189" s="202">
        <f>IF(N189="zákl. přenesená",J189,0)</f>
        <v>0</v>
      </c>
      <c r="BH189" s="202">
        <f>IF(N189="sníž. přenesená",J189,0)</f>
        <v>0</v>
      </c>
      <c r="BI189" s="202">
        <f>IF(N189="nulová",J189,0)</f>
        <v>0</v>
      </c>
      <c r="BJ189" s="23" t="s">
        <v>80</v>
      </c>
      <c r="BK189" s="202">
        <f>ROUND(I189*H189,2)</f>
        <v>0</v>
      </c>
      <c r="BL189" s="23" t="s">
        <v>134</v>
      </c>
      <c r="BM189" s="23" t="s">
        <v>226</v>
      </c>
    </row>
    <row r="190" spans="2:65" s="11" customFormat="1" ht="13.5">
      <c r="B190" s="203"/>
      <c r="C190" s="204"/>
      <c r="D190" s="205" t="s">
        <v>136</v>
      </c>
      <c r="E190" s="206" t="s">
        <v>23</v>
      </c>
      <c r="F190" s="207" t="s">
        <v>227</v>
      </c>
      <c r="G190" s="204"/>
      <c r="H190" s="208">
        <v>10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136</v>
      </c>
      <c r="AU190" s="214" t="s">
        <v>85</v>
      </c>
      <c r="AV190" s="11" t="s">
        <v>85</v>
      </c>
      <c r="AW190" s="11" t="s">
        <v>38</v>
      </c>
      <c r="AX190" s="11" t="s">
        <v>75</v>
      </c>
      <c r="AY190" s="214" t="s">
        <v>126</v>
      </c>
    </row>
    <row r="191" spans="2:65" s="11" customFormat="1" ht="13.5">
      <c r="B191" s="203"/>
      <c r="C191" s="204"/>
      <c r="D191" s="205" t="s">
        <v>136</v>
      </c>
      <c r="E191" s="206" t="s">
        <v>23</v>
      </c>
      <c r="F191" s="207" t="s">
        <v>228</v>
      </c>
      <c r="G191" s="204"/>
      <c r="H191" s="208">
        <v>10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136</v>
      </c>
      <c r="AU191" s="214" t="s">
        <v>85</v>
      </c>
      <c r="AV191" s="11" t="s">
        <v>85</v>
      </c>
      <c r="AW191" s="11" t="s">
        <v>38</v>
      </c>
      <c r="AX191" s="11" t="s">
        <v>75</v>
      </c>
      <c r="AY191" s="214" t="s">
        <v>126</v>
      </c>
    </row>
    <row r="192" spans="2:65" s="11" customFormat="1" ht="13.5">
      <c r="B192" s="203"/>
      <c r="C192" s="204"/>
      <c r="D192" s="205" t="s">
        <v>136</v>
      </c>
      <c r="E192" s="206" t="s">
        <v>23</v>
      </c>
      <c r="F192" s="207" t="s">
        <v>229</v>
      </c>
      <c r="G192" s="204"/>
      <c r="H192" s="208">
        <v>3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136</v>
      </c>
      <c r="AU192" s="214" t="s">
        <v>85</v>
      </c>
      <c r="AV192" s="11" t="s">
        <v>85</v>
      </c>
      <c r="AW192" s="11" t="s">
        <v>38</v>
      </c>
      <c r="AX192" s="11" t="s">
        <v>75</v>
      </c>
      <c r="AY192" s="214" t="s">
        <v>126</v>
      </c>
    </row>
    <row r="193" spans="2:51" s="11" customFormat="1" ht="13.5">
      <c r="B193" s="203"/>
      <c r="C193" s="204"/>
      <c r="D193" s="205" t="s">
        <v>136</v>
      </c>
      <c r="E193" s="206" t="s">
        <v>23</v>
      </c>
      <c r="F193" s="207" t="s">
        <v>230</v>
      </c>
      <c r="G193" s="204"/>
      <c r="H193" s="208">
        <v>3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136</v>
      </c>
      <c r="AU193" s="214" t="s">
        <v>85</v>
      </c>
      <c r="AV193" s="11" t="s">
        <v>85</v>
      </c>
      <c r="AW193" s="11" t="s">
        <v>38</v>
      </c>
      <c r="AX193" s="11" t="s">
        <v>75</v>
      </c>
      <c r="AY193" s="214" t="s">
        <v>126</v>
      </c>
    </row>
    <row r="194" spans="2:51" s="11" customFormat="1" ht="13.5">
      <c r="B194" s="203"/>
      <c r="C194" s="204"/>
      <c r="D194" s="205" t="s">
        <v>136</v>
      </c>
      <c r="E194" s="206" t="s">
        <v>23</v>
      </c>
      <c r="F194" s="207" t="s">
        <v>231</v>
      </c>
      <c r="G194" s="204"/>
      <c r="H194" s="208">
        <v>2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136</v>
      </c>
      <c r="AU194" s="214" t="s">
        <v>85</v>
      </c>
      <c r="AV194" s="11" t="s">
        <v>85</v>
      </c>
      <c r="AW194" s="11" t="s">
        <v>38</v>
      </c>
      <c r="AX194" s="11" t="s">
        <v>75</v>
      </c>
      <c r="AY194" s="214" t="s">
        <v>126</v>
      </c>
    </row>
    <row r="195" spans="2:51" s="11" customFormat="1" ht="13.5">
      <c r="B195" s="203"/>
      <c r="C195" s="204"/>
      <c r="D195" s="205" t="s">
        <v>136</v>
      </c>
      <c r="E195" s="206" t="s">
        <v>23</v>
      </c>
      <c r="F195" s="207" t="s">
        <v>232</v>
      </c>
      <c r="G195" s="204"/>
      <c r="H195" s="208">
        <v>2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136</v>
      </c>
      <c r="AU195" s="214" t="s">
        <v>85</v>
      </c>
      <c r="AV195" s="11" t="s">
        <v>85</v>
      </c>
      <c r="AW195" s="11" t="s">
        <v>38</v>
      </c>
      <c r="AX195" s="11" t="s">
        <v>75</v>
      </c>
      <c r="AY195" s="214" t="s">
        <v>126</v>
      </c>
    </row>
    <row r="196" spans="2:51" s="11" customFormat="1" ht="13.5">
      <c r="B196" s="203"/>
      <c r="C196" s="204"/>
      <c r="D196" s="205" t="s">
        <v>136</v>
      </c>
      <c r="E196" s="206" t="s">
        <v>23</v>
      </c>
      <c r="F196" s="207" t="s">
        <v>233</v>
      </c>
      <c r="G196" s="204"/>
      <c r="H196" s="208">
        <v>12</v>
      </c>
      <c r="I196" s="209"/>
      <c r="J196" s="204"/>
      <c r="K196" s="204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136</v>
      </c>
      <c r="AU196" s="214" t="s">
        <v>85</v>
      </c>
      <c r="AV196" s="11" t="s">
        <v>85</v>
      </c>
      <c r="AW196" s="11" t="s">
        <v>38</v>
      </c>
      <c r="AX196" s="11" t="s">
        <v>75</v>
      </c>
      <c r="AY196" s="214" t="s">
        <v>126</v>
      </c>
    </row>
    <row r="197" spans="2:51" s="11" customFormat="1" ht="13.5">
      <c r="B197" s="203"/>
      <c r="C197" s="204"/>
      <c r="D197" s="205" t="s">
        <v>136</v>
      </c>
      <c r="E197" s="206" t="s">
        <v>23</v>
      </c>
      <c r="F197" s="207" t="s">
        <v>234</v>
      </c>
      <c r="G197" s="204"/>
      <c r="H197" s="208">
        <v>2</v>
      </c>
      <c r="I197" s="209"/>
      <c r="J197" s="204"/>
      <c r="K197" s="204"/>
      <c r="L197" s="210"/>
      <c r="M197" s="211"/>
      <c r="N197" s="212"/>
      <c r="O197" s="212"/>
      <c r="P197" s="212"/>
      <c r="Q197" s="212"/>
      <c r="R197" s="212"/>
      <c r="S197" s="212"/>
      <c r="T197" s="213"/>
      <c r="AT197" s="214" t="s">
        <v>136</v>
      </c>
      <c r="AU197" s="214" t="s">
        <v>85</v>
      </c>
      <c r="AV197" s="11" t="s">
        <v>85</v>
      </c>
      <c r="AW197" s="11" t="s">
        <v>38</v>
      </c>
      <c r="AX197" s="11" t="s">
        <v>75</v>
      </c>
      <c r="AY197" s="214" t="s">
        <v>126</v>
      </c>
    </row>
    <row r="198" spans="2:51" s="11" customFormat="1" ht="13.5">
      <c r="B198" s="203"/>
      <c r="C198" s="204"/>
      <c r="D198" s="205" t="s">
        <v>136</v>
      </c>
      <c r="E198" s="206" t="s">
        <v>23</v>
      </c>
      <c r="F198" s="207" t="s">
        <v>235</v>
      </c>
      <c r="G198" s="204"/>
      <c r="H198" s="208">
        <v>2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136</v>
      </c>
      <c r="AU198" s="214" t="s">
        <v>85</v>
      </c>
      <c r="AV198" s="11" t="s">
        <v>85</v>
      </c>
      <c r="AW198" s="11" t="s">
        <v>38</v>
      </c>
      <c r="AX198" s="11" t="s">
        <v>75</v>
      </c>
      <c r="AY198" s="214" t="s">
        <v>126</v>
      </c>
    </row>
    <row r="199" spans="2:51" s="11" customFormat="1" ht="13.5">
      <c r="B199" s="203"/>
      <c r="C199" s="204"/>
      <c r="D199" s="205" t="s">
        <v>136</v>
      </c>
      <c r="E199" s="206" t="s">
        <v>23</v>
      </c>
      <c r="F199" s="207" t="s">
        <v>236</v>
      </c>
      <c r="G199" s="204"/>
      <c r="H199" s="208">
        <v>2</v>
      </c>
      <c r="I199" s="209"/>
      <c r="J199" s="204"/>
      <c r="K199" s="204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136</v>
      </c>
      <c r="AU199" s="214" t="s">
        <v>85</v>
      </c>
      <c r="AV199" s="11" t="s">
        <v>85</v>
      </c>
      <c r="AW199" s="11" t="s">
        <v>38</v>
      </c>
      <c r="AX199" s="11" t="s">
        <v>75</v>
      </c>
      <c r="AY199" s="214" t="s">
        <v>126</v>
      </c>
    </row>
    <row r="200" spans="2:51" s="11" customFormat="1" ht="13.5">
      <c r="B200" s="203"/>
      <c r="C200" s="204"/>
      <c r="D200" s="205" t="s">
        <v>136</v>
      </c>
      <c r="E200" s="206" t="s">
        <v>23</v>
      </c>
      <c r="F200" s="207" t="s">
        <v>237</v>
      </c>
      <c r="G200" s="204"/>
      <c r="H200" s="208">
        <v>2</v>
      </c>
      <c r="I200" s="209"/>
      <c r="J200" s="204"/>
      <c r="K200" s="204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136</v>
      </c>
      <c r="AU200" s="214" t="s">
        <v>85</v>
      </c>
      <c r="AV200" s="11" t="s">
        <v>85</v>
      </c>
      <c r="AW200" s="11" t="s">
        <v>38</v>
      </c>
      <c r="AX200" s="11" t="s">
        <v>75</v>
      </c>
      <c r="AY200" s="214" t="s">
        <v>126</v>
      </c>
    </row>
    <row r="201" spans="2:51" s="11" customFormat="1" ht="13.5">
      <c r="B201" s="203"/>
      <c r="C201" s="204"/>
      <c r="D201" s="205" t="s">
        <v>136</v>
      </c>
      <c r="E201" s="206" t="s">
        <v>23</v>
      </c>
      <c r="F201" s="207" t="s">
        <v>238</v>
      </c>
      <c r="G201" s="204"/>
      <c r="H201" s="208">
        <v>84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136</v>
      </c>
      <c r="AU201" s="214" t="s">
        <v>85</v>
      </c>
      <c r="AV201" s="11" t="s">
        <v>85</v>
      </c>
      <c r="AW201" s="11" t="s">
        <v>38</v>
      </c>
      <c r="AX201" s="11" t="s">
        <v>75</v>
      </c>
      <c r="AY201" s="214" t="s">
        <v>126</v>
      </c>
    </row>
    <row r="202" spans="2:51" s="11" customFormat="1" ht="13.5">
      <c r="B202" s="203"/>
      <c r="C202" s="204"/>
      <c r="D202" s="205" t="s">
        <v>136</v>
      </c>
      <c r="E202" s="206" t="s">
        <v>23</v>
      </c>
      <c r="F202" s="207" t="s">
        <v>239</v>
      </c>
      <c r="G202" s="204"/>
      <c r="H202" s="208">
        <v>24</v>
      </c>
      <c r="I202" s="209"/>
      <c r="J202" s="204"/>
      <c r="K202" s="204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136</v>
      </c>
      <c r="AU202" s="214" t="s">
        <v>85</v>
      </c>
      <c r="AV202" s="11" t="s">
        <v>85</v>
      </c>
      <c r="AW202" s="11" t="s">
        <v>38</v>
      </c>
      <c r="AX202" s="11" t="s">
        <v>75</v>
      </c>
      <c r="AY202" s="214" t="s">
        <v>126</v>
      </c>
    </row>
    <row r="203" spans="2:51" s="11" customFormat="1" ht="13.5">
      <c r="B203" s="203"/>
      <c r="C203" s="204"/>
      <c r="D203" s="205" t="s">
        <v>136</v>
      </c>
      <c r="E203" s="206" t="s">
        <v>23</v>
      </c>
      <c r="F203" s="207" t="s">
        <v>240</v>
      </c>
      <c r="G203" s="204"/>
      <c r="H203" s="208">
        <v>4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136</v>
      </c>
      <c r="AU203" s="214" t="s">
        <v>85</v>
      </c>
      <c r="AV203" s="11" t="s">
        <v>85</v>
      </c>
      <c r="AW203" s="11" t="s">
        <v>38</v>
      </c>
      <c r="AX203" s="11" t="s">
        <v>75</v>
      </c>
      <c r="AY203" s="214" t="s">
        <v>126</v>
      </c>
    </row>
    <row r="204" spans="2:51" s="11" customFormat="1" ht="13.5">
      <c r="B204" s="203"/>
      <c r="C204" s="204"/>
      <c r="D204" s="205" t="s">
        <v>136</v>
      </c>
      <c r="E204" s="206" t="s">
        <v>23</v>
      </c>
      <c r="F204" s="207" t="s">
        <v>241</v>
      </c>
      <c r="G204" s="204"/>
      <c r="H204" s="208">
        <v>4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136</v>
      </c>
      <c r="AU204" s="214" t="s">
        <v>85</v>
      </c>
      <c r="AV204" s="11" t="s">
        <v>85</v>
      </c>
      <c r="AW204" s="11" t="s">
        <v>38</v>
      </c>
      <c r="AX204" s="11" t="s">
        <v>75</v>
      </c>
      <c r="AY204" s="214" t="s">
        <v>126</v>
      </c>
    </row>
    <row r="205" spans="2:51" s="11" customFormat="1" ht="13.5">
      <c r="B205" s="203"/>
      <c r="C205" s="204"/>
      <c r="D205" s="205" t="s">
        <v>136</v>
      </c>
      <c r="E205" s="206" t="s">
        <v>23</v>
      </c>
      <c r="F205" s="207" t="s">
        <v>242</v>
      </c>
      <c r="G205" s="204"/>
      <c r="H205" s="208">
        <v>18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136</v>
      </c>
      <c r="AU205" s="214" t="s">
        <v>85</v>
      </c>
      <c r="AV205" s="11" t="s">
        <v>85</v>
      </c>
      <c r="AW205" s="11" t="s">
        <v>38</v>
      </c>
      <c r="AX205" s="11" t="s">
        <v>75</v>
      </c>
      <c r="AY205" s="214" t="s">
        <v>126</v>
      </c>
    </row>
    <row r="206" spans="2:51" s="11" customFormat="1" ht="13.5">
      <c r="B206" s="203"/>
      <c r="C206" s="204"/>
      <c r="D206" s="205" t="s">
        <v>136</v>
      </c>
      <c r="E206" s="206" t="s">
        <v>23</v>
      </c>
      <c r="F206" s="207" t="s">
        <v>243</v>
      </c>
      <c r="G206" s="204"/>
      <c r="H206" s="208">
        <v>3</v>
      </c>
      <c r="I206" s="209"/>
      <c r="J206" s="204"/>
      <c r="K206" s="204"/>
      <c r="L206" s="210"/>
      <c r="M206" s="211"/>
      <c r="N206" s="212"/>
      <c r="O206" s="212"/>
      <c r="P206" s="212"/>
      <c r="Q206" s="212"/>
      <c r="R206" s="212"/>
      <c r="S206" s="212"/>
      <c r="T206" s="213"/>
      <c r="AT206" s="214" t="s">
        <v>136</v>
      </c>
      <c r="AU206" s="214" t="s">
        <v>85</v>
      </c>
      <c r="AV206" s="11" t="s">
        <v>85</v>
      </c>
      <c r="AW206" s="11" t="s">
        <v>38</v>
      </c>
      <c r="AX206" s="11" t="s">
        <v>75</v>
      </c>
      <c r="AY206" s="214" t="s">
        <v>126</v>
      </c>
    </row>
    <row r="207" spans="2:51" s="11" customFormat="1" ht="13.5">
      <c r="B207" s="203"/>
      <c r="C207" s="204"/>
      <c r="D207" s="205" t="s">
        <v>136</v>
      </c>
      <c r="E207" s="206" t="s">
        <v>23</v>
      </c>
      <c r="F207" s="207" t="s">
        <v>244</v>
      </c>
      <c r="G207" s="204"/>
      <c r="H207" s="208">
        <v>6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136</v>
      </c>
      <c r="AU207" s="214" t="s">
        <v>85</v>
      </c>
      <c r="AV207" s="11" t="s">
        <v>85</v>
      </c>
      <c r="AW207" s="11" t="s">
        <v>38</v>
      </c>
      <c r="AX207" s="11" t="s">
        <v>75</v>
      </c>
      <c r="AY207" s="214" t="s">
        <v>126</v>
      </c>
    </row>
    <row r="208" spans="2:51" s="11" customFormat="1" ht="13.5">
      <c r="B208" s="203"/>
      <c r="C208" s="204"/>
      <c r="D208" s="205" t="s">
        <v>136</v>
      </c>
      <c r="E208" s="206" t="s">
        <v>23</v>
      </c>
      <c r="F208" s="207" t="s">
        <v>245</v>
      </c>
      <c r="G208" s="204"/>
      <c r="H208" s="208">
        <v>3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136</v>
      </c>
      <c r="AU208" s="214" t="s">
        <v>85</v>
      </c>
      <c r="AV208" s="11" t="s">
        <v>85</v>
      </c>
      <c r="AW208" s="11" t="s">
        <v>38</v>
      </c>
      <c r="AX208" s="11" t="s">
        <v>75</v>
      </c>
      <c r="AY208" s="214" t="s">
        <v>126</v>
      </c>
    </row>
    <row r="209" spans="2:51" s="11" customFormat="1" ht="13.5">
      <c r="B209" s="203"/>
      <c r="C209" s="204"/>
      <c r="D209" s="205" t="s">
        <v>136</v>
      </c>
      <c r="E209" s="206" t="s">
        <v>23</v>
      </c>
      <c r="F209" s="207" t="s">
        <v>246</v>
      </c>
      <c r="G209" s="204"/>
      <c r="H209" s="208">
        <v>3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136</v>
      </c>
      <c r="AU209" s="214" t="s">
        <v>85</v>
      </c>
      <c r="AV209" s="11" t="s">
        <v>85</v>
      </c>
      <c r="AW209" s="11" t="s">
        <v>38</v>
      </c>
      <c r="AX209" s="11" t="s">
        <v>75</v>
      </c>
      <c r="AY209" s="214" t="s">
        <v>126</v>
      </c>
    </row>
    <row r="210" spans="2:51" s="11" customFormat="1" ht="13.5">
      <c r="B210" s="203"/>
      <c r="C210" s="204"/>
      <c r="D210" s="205" t="s">
        <v>136</v>
      </c>
      <c r="E210" s="206" t="s">
        <v>23</v>
      </c>
      <c r="F210" s="207" t="s">
        <v>247</v>
      </c>
      <c r="G210" s="204"/>
      <c r="H210" s="208">
        <v>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136</v>
      </c>
      <c r="AU210" s="214" t="s">
        <v>85</v>
      </c>
      <c r="AV210" s="11" t="s">
        <v>85</v>
      </c>
      <c r="AW210" s="11" t="s">
        <v>38</v>
      </c>
      <c r="AX210" s="11" t="s">
        <v>75</v>
      </c>
      <c r="AY210" s="214" t="s">
        <v>126</v>
      </c>
    </row>
    <row r="211" spans="2:51" s="11" customFormat="1" ht="13.5">
      <c r="B211" s="203"/>
      <c r="C211" s="204"/>
      <c r="D211" s="205" t="s">
        <v>136</v>
      </c>
      <c r="E211" s="206" t="s">
        <v>23</v>
      </c>
      <c r="F211" s="207" t="s">
        <v>248</v>
      </c>
      <c r="G211" s="204"/>
      <c r="H211" s="208">
        <v>2</v>
      </c>
      <c r="I211" s="209"/>
      <c r="J211" s="204"/>
      <c r="K211" s="204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136</v>
      </c>
      <c r="AU211" s="214" t="s">
        <v>85</v>
      </c>
      <c r="AV211" s="11" t="s">
        <v>85</v>
      </c>
      <c r="AW211" s="11" t="s">
        <v>38</v>
      </c>
      <c r="AX211" s="11" t="s">
        <v>75</v>
      </c>
      <c r="AY211" s="214" t="s">
        <v>126</v>
      </c>
    </row>
    <row r="212" spans="2:51" s="11" customFormat="1" ht="13.5">
      <c r="B212" s="203"/>
      <c r="C212" s="204"/>
      <c r="D212" s="205" t="s">
        <v>136</v>
      </c>
      <c r="E212" s="206" t="s">
        <v>23</v>
      </c>
      <c r="F212" s="207" t="s">
        <v>249</v>
      </c>
      <c r="G212" s="204"/>
      <c r="H212" s="208">
        <v>2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136</v>
      </c>
      <c r="AU212" s="214" t="s">
        <v>85</v>
      </c>
      <c r="AV212" s="11" t="s">
        <v>85</v>
      </c>
      <c r="AW212" s="11" t="s">
        <v>38</v>
      </c>
      <c r="AX212" s="11" t="s">
        <v>75</v>
      </c>
      <c r="AY212" s="214" t="s">
        <v>126</v>
      </c>
    </row>
    <row r="213" spans="2:51" s="11" customFormat="1" ht="13.5">
      <c r="B213" s="203"/>
      <c r="C213" s="204"/>
      <c r="D213" s="205" t="s">
        <v>136</v>
      </c>
      <c r="E213" s="206" t="s">
        <v>23</v>
      </c>
      <c r="F213" s="207" t="s">
        <v>250</v>
      </c>
      <c r="G213" s="204"/>
      <c r="H213" s="208">
        <v>3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136</v>
      </c>
      <c r="AU213" s="214" t="s">
        <v>85</v>
      </c>
      <c r="AV213" s="11" t="s">
        <v>85</v>
      </c>
      <c r="AW213" s="11" t="s">
        <v>38</v>
      </c>
      <c r="AX213" s="11" t="s">
        <v>75</v>
      </c>
      <c r="AY213" s="214" t="s">
        <v>126</v>
      </c>
    </row>
    <row r="214" spans="2:51" s="11" customFormat="1" ht="13.5">
      <c r="B214" s="203"/>
      <c r="C214" s="204"/>
      <c r="D214" s="205" t="s">
        <v>136</v>
      </c>
      <c r="E214" s="206" t="s">
        <v>23</v>
      </c>
      <c r="F214" s="207" t="s">
        <v>251</v>
      </c>
      <c r="G214" s="204"/>
      <c r="H214" s="208">
        <v>3</v>
      </c>
      <c r="I214" s="209"/>
      <c r="J214" s="204"/>
      <c r="K214" s="204"/>
      <c r="L214" s="210"/>
      <c r="M214" s="211"/>
      <c r="N214" s="212"/>
      <c r="O214" s="212"/>
      <c r="P214" s="212"/>
      <c r="Q214" s="212"/>
      <c r="R214" s="212"/>
      <c r="S214" s="212"/>
      <c r="T214" s="213"/>
      <c r="AT214" s="214" t="s">
        <v>136</v>
      </c>
      <c r="AU214" s="214" t="s">
        <v>85</v>
      </c>
      <c r="AV214" s="11" t="s">
        <v>85</v>
      </c>
      <c r="AW214" s="11" t="s">
        <v>38</v>
      </c>
      <c r="AX214" s="11" t="s">
        <v>75</v>
      </c>
      <c r="AY214" s="214" t="s">
        <v>126</v>
      </c>
    </row>
    <row r="215" spans="2:51" s="11" customFormat="1" ht="13.5">
      <c r="B215" s="203"/>
      <c r="C215" s="204"/>
      <c r="D215" s="205" t="s">
        <v>136</v>
      </c>
      <c r="E215" s="206" t="s">
        <v>23</v>
      </c>
      <c r="F215" s="207" t="s">
        <v>252</v>
      </c>
      <c r="G215" s="204"/>
      <c r="H215" s="208">
        <v>6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136</v>
      </c>
      <c r="AU215" s="214" t="s">
        <v>85</v>
      </c>
      <c r="AV215" s="11" t="s">
        <v>85</v>
      </c>
      <c r="AW215" s="11" t="s">
        <v>38</v>
      </c>
      <c r="AX215" s="11" t="s">
        <v>75</v>
      </c>
      <c r="AY215" s="214" t="s">
        <v>126</v>
      </c>
    </row>
    <row r="216" spans="2:51" s="11" customFormat="1" ht="13.5">
      <c r="B216" s="203"/>
      <c r="C216" s="204"/>
      <c r="D216" s="205" t="s">
        <v>136</v>
      </c>
      <c r="E216" s="206" t="s">
        <v>23</v>
      </c>
      <c r="F216" s="207" t="s">
        <v>253</v>
      </c>
      <c r="G216" s="204"/>
      <c r="H216" s="208">
        <v>3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136</v>
      </c>
      <c r="AU216" s="214" t="s">
        <v>85</v>
      </c>
      <c r="AV216" s="11" t="s">
        <v>85</v>
      </c>
      <c r="AW216" s="11" t="s">
        <v>38</v>
      </c>
      <c r="AX216" s="11" t="s">
        <v>75</v>
      </c>
      <c r="AY216" s="214" t="s">
        <v>126</v>
      </c>
    </row>
    <row r="217" spans="2:51" s="11" customFormat="1" ht="13.5">
      <c r="B217" s="203"/>
      <c r="C217" s="204"/>
      <c r="D217" s="205" t="s">
        <v>136</v>
      </c>
      <c r="E217" s="206" t="s">
        <v>23</v>
      </c>
      <c r="F217" s="207" t="s">
        <v>254</v>
      </c>
      <c r="G217" s="204"/>
      <c r="H217" s="208">
        <v>3</v>
      </c>
      <c r="I217" s="209"/>
      <c r="J217" s="204"/>
      <c r="K217" s="204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136</v>
      </c>
      <c r="AU217" s="214" t="s">
        <v>85</v>
      </c>
      <c r="AV217" s="11" t="s">
        <v>85</v>
      </c>
      <c r="AW217" s="11" t="s">
        <v>38</v>
      </c>
      <c r="AX217" s="11" t="s">
        <v>75</v>
      </c>
      <c r="AY217" s="214" t="s">
        <v>126</v>
      </c>
    </row>
    <row r="218" spans="2:51" s="11" customFormat="1" ht="13.5">
      <c r="B218" s="203"/>
      <c r="C218" s="204"/>
      <c r="D218" s="205" t="s">
        <v>136</v>
      </c>
      <c r="E218" s="206" t="s">
        <v>23</v>
      </c>
      <c r="F218" s="207" t="s">
        <v>255</v>
      </c>
      <c r="G218" s="204"/>
      <c r="H218" s="208">
        <v>3</v>
      </c>
      <c r="I218" s="209"/>
      <c r="J218" s="204"/>
      <c r="K218" s="204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136</v>
      </c>
      <c r="AU218" s="214" t="s">
        <v>85</v>
      </c>
      <c r="AV218" s="11" t="s">
        <v>85</v>
      </c>
      <c r="AW218" s="11" t="s">
        <v>38</v>
      </c>
      <c r="AX218" s="11" t="s">
        <v>75</v>
      </c>
      <c r="AY218" s="214" t="s">
        <v>126</v>
      </c>
    </row>
    <row r="219" spans="2:51" s="11" customFormat="1" ht="13.5">
      <c r="B219" s="203"/>
      <c r="C219" s="204"/>
      <c r="D219" s="205" t="s">
        <v>136</v>
      </c>
      <c r="E219" s="206" t="s">
        <v>23</v>
      </c>
      <c r="F219" s="207" t="s">
        <v>256</v>
      </c>
      <c r="G219" s="204"/>
      <c r="H219" s="208">
        <v>2</v>
      </c>
      <c r="I219" s="209"/>
      <c r="J219" s="204"/>
      <c r="K219" s="204"/>
      <c r="L219" s="210"/>
      <c r="M219" s="211"/>
      <c r="N219" s="212"/>
      <c r="O219" s="212"/>
      <c r="P219" s="212"/>
      <c r="Q219" s="212"/>
      <c r="R219" s="212"/>
      <c r="S219" s="212"/>
      <c r="T219" s="213"/>
      <c r="AT219" s="214" t="s">
        <v>136</v>
      </c>
      <c r="AU219" s="214" t="s">
        <v>85</v>
      </c>
      <c r="AV219" s="11" t="s">
        <v>85</v>
      </c>
      <c r="AW219" s="11" t="s">
        <v>38</v>
      </c>
      <c r="AX219" s="11" t="s">
        <v>75</v>
      </c>
      <c r="AY219" s="214" t="s">
        <v>126</v>
      </c>
    </row>
    <row r="220" spans="2:51" s="11" customFormat="1" ht="13.5">
      <c r="B220" s="203"/>
      <c r="C220" s="204"/>
      <c r="D220" s="205" t="s">
        <v>136</v>
      </c>
      <c r="E220" s="206" t="s">
        <v>23</v>
      </c>
      <c r="F220" s="207" t="s">
        <v>257</v>
      </c>
      <c r="G220" s="204"/>
      <c r="H220" s="208">
        <v>3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136</v>
      </c>
      <c r="AU220" s="214" t="s">
        <v>85</v>
      </c>
      <c r="AV220" s="11" t="s">
        <v>85</v>
      </c>
      <c r="AW220" s="11" t="s">
        <v>38</v>
      </c>
      <c r="AX220" s="11" t="s">
        <v>75</v>
      </c>
      <c r="AY220" s="214" t="s">
        <v>126</v>
      </c>
    </row>
    <row r="221" spans="2:51" s="11" customFormat="1" ht="13.5">
      <c r="B221" s="203"/>
      <c r="C221" s="204"/>
      <c r="D221" s="205" t="s">
        <v>136</v>
      </c>
      <c r="E221" s="206" t="s">
        <v>23</v>
      </c>
      <c r="F221" s="207" t="s">
        <v>258</v>
      </c>
      <c r="G221" s="204"/>
      <c r="H221" s="208">
        <v>4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136</v>
      </c>
      <c r="AU221" s="214" t="s">
        <v>85</v>
      </c>
      <c r="AV221" s="11" t="s">
        <v>85</v>
      </c>
      <c r="AW221" s="11" t="s">
        <v>38</v>
      </c>
      <c r="AX221" s="11" t="s">
        <v>75</v>
      </c>
      <c r="AY221" s="214" t="s">
        <v>126</v>
      </c>
    </row>
    <row r="222" spans="2:51" s="11" customFormat="1" ht="13.5">
      <c r="B222" s="203"/>
      <c r="C222" s="204"/>
      <c r="D222" s="205" t="s">
        <v>136</v>
      </c>
      <c r="E222" s="206" t="s">
        <v>23</v>
      </c>
      <c r="F222" s="207" t="s">
        <v>259</v>
      </c>
      <c r="G222" s="204"/>
      <c r="H222" s="208">
        <v>4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136</v>
      </c>
      <c r="AU222" s="214" t="s">
        <v>85</v>
      </c>
      <c r="AV222" s="11" t="s">
        <v>85</v>
      </c>
      <c r="AW222" s="11" t="s">
        <v>38</v>
      </c>
      <c r="AX222" s="11" t="s">
        <v>75</v>
      </c>
      <c r="AY222" s="214" t="s">
        <v>126</v>
      </c>
    </row>
    <row r="223" spans="2:51" s="11" customFormat="1" ht="13.5">
      <c r="B223" s="203"/>
      <c r="C223" s="204"/>
      <c r="D223" s="205" t="s">
        <v>136</v>
      </c>
      <c r="E223" s="206" t="s">
        <v>23</v>
      </c>
      <c r="F223" s="207" t="s">
        <v>260</v>
      </c>
      <c r="G223" s="204"/>
      <c r="H223" s="208">
        <v>3</v>
      </c>
      <c r="I223" s="209"/>
      <c r="J223" s="204"/>
      <c r="K223" s="204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136</v>
      </c>
      <c r="AU223" s="214" t="s">
        <v>85</v>
      </c>
      <c r="AV223" s="11" t="s">
        <v>85</v>
      </c>
      <c r="AW223" s="11" t="s">
        <v>38</v>
      </c>
      <c r="AX223" s="11" t="s">
        <v>75</v>
      </c>
      <c r="AY223" s="214" t="s">
        <v>126</v>
      </c>
    </row>
    <row r="224" spans="2:51" s="11" customFormat="1" ht="13.5">
      <c r="B224" s="203"/>
      <c r="C224" s="204"/>
      <c r="D224" s="205" t="s">
        <v>136</v>
      </c>
      <c r="E224" s="206" t="s">
        <v>23</v>
      </c>
      <c r="F224" s="207" t="s">
        <v>261</v>
      </c>
      <c r="G224" s="204"/>
      <c r="H224" s="208">
        <v>3</v>
      </c>
      <c r="I224" s="209"/>
      <c r="J224" s="204"/>
      <c r="K224" s="204"/>
      <c r="L224" s="210"/>
      <c r="M224" s="211"/>
      <c r="N224" s="212"/>
      <c r="O224" s="212"/>
      <c r="P224" s="212"/>
      <c r="Q224" s="212"/>
      <c r="R224" s="212"/>
      <c r="S224" s="212"/>
      <c r="T224" s="213"/>
      <c r="AT224" s="214" t="s">
        <v>136</v>
      </c>
      <c r="AU224" s="214" t="s">
        <v>85</v>
      </c>
      <c r="AV224" s="11" t="s">
        <v>85</v>
      </c>
      <c r="AW224" s="11" t="s">
        <v>38</v>
      </c>
      <c r="AX224" s="11" t="s">
        <v>75</v>
      </c>
      <c r="AY224" s="214" t="s">
        <v>126</v>
      </c>
    </row>
    <row r="225" spans="2:65" s="11" customFormat="1" ht="13.5">
      <c r="B225" s="203"/>
      <c r="C225" s="204"/>
      <c r="D225" s="205" t="s">
        <v>136</v>
      </c>
      <c r="E225" s="206" t="s">
        <v>23</v>
      </c>
      <c r="F225" s="207" t="s">
        <v>262</v>
      </c>
      <c r="G225" s="204"/>
      <c r="H225" s="208">
        <v>1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136</v>
      </c>
      <c r="AU225" s="214" t="s">
        <v>85</v>
      </c>
      <c r="AV225" s="11" t="s">
        <v>85</v>
      </c>
      <c r="AW225" s="11" t="s">
        <v>38</v>
      </c>
      <c r="AX225" s="11" t="s">
        <v>75</v>
      </c>
      <c r="AY225" s="214" t="s">
        <v>126</v>
      </c>
    </row>
    <row r="226" spans="2:65" s="11" customFormat="1" ht="13.5">
      <c r="B226" s="203"/>
      <c r="C226" s="204"/>
      <c r="D226" s="205" t="s">
        <v>136</v>
      </c>
      <c r="E226" s="206" t="s">
        <v>23</v>
      </c>
      <c r="F226" s="207" t="s">
        <v>263</v>
      </c>
      <c r="G226" s="204"/>
      <c r="H226" s="208">
        <v>1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136</v>
      </c>
      <c r="AU226" s="214" t="s">
        <v>85</v>
      </c>
      <c r="AV226" s="11" t="s">
        <v>85</v>
      </c>
      <c r="AW226" s="11" t="s">
        <v>38</v>
      </c>
      <c r="AX226" s="11" t="s">
        <v>75</v>
      </c>
      <c r="AY226" s="214" t="s">
        <v>126</v>
      </c>
    </row>
    <row r="227" spans="2:65" s="11" customFormat="1" ht="13.5">
      <c r="B227" s="203"/>
      <c r="C227" s="204"/>
      <c r="D227" s="205" t="s">
        <v>136</v>
      </c>
      <c r="E227" s="206" t="s">
        <v>23</v>
      </c>
      <c r="F227" s="207" t="s">
        <v>264</v>
      </c>
      <c r="G227" s="204"/>
      <c r="H227" s="208">
        <v>2</v>
      </c>
      <c r="I227" s="209"/>
      <c r="J227" s="204"/>
      <c r="K227" s="204"/>
      <c r="L227" s="210"/>
      <c r="M227" s="211"/>
      <c r="N227" s="212"/>
      <c r="O227" s="212"/>
      <c r="P227" s="212"/>
      <c r="Q227" s="212"/>
      <c r="R227" s="212"/>
      <c r="S227" s="212"/>
      <c r="T227" s="213"/>
      <c r="AT227" s="214" t="s">
        <v>136</v>
      </c>
      <c r="AU227" s="214" t="s">
        <v>85</v>
      </c>
      <c r="AV227" s="11" t="s">
        <v>85</v>
      </c>
      <c r="AW227" s="11" t="s">
        <v>38</v>
      </c>
      <c r="AX227" s="11" t="s">
        <v>75</v>
      </c>
      <c r="AY227" s="214" t="s">
        <v>126</v>
      </c>
    </row>
    <row r="228" spans="2:65" s="11" customFormat="1" ht="13.5">
      <c r="B228" s="203"/>
      <c r="C228" s="204"/>
      <c r="D228" s="205" t="s">
        <v>136</v>
      </c>
      <c r="E228" s="206" t="s">
        <v>23</v>
      </c>
      <c r="F228" s="207" t="s">
        <v>265</v>
      </c>
      <c r="G228" s="204"/>
      <c r="H228" s="208">
        <v>2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136</v>
      </c>
      <c r="AU228" s="214" t="s">
        <v>85</v>
      </c>
      <c r="AV228" s="11" t="s">
        <v>85</v>
      </c>
      <c r="AW228" s="11" t="s">
        <v>38</v>
      </c>
      <c r="AX228" s="11" t="s">
        <v>75</v>
      </c>
      <c r="AY228" s="214" t="s">
        <v>126</v>
      </c>
    </row>
    <row r="229" spans="2:65" s="11" customFormat="1" ht="13.5">
      <c r="B229" s="203"/>
      <c r="C229" s="204"/>
      <c r="D229" s="205" t="s">
        <v>136</v>
      </c>
      <c r="E229" s="206" t="s">
        <v>23</v>
      </c>
      <c r="F229" s="207" t="s">
        <v>266</v>
      </c>
      <c r="G229" s="204"/>
      <c r="H229" s="208">
        <v>2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136</v>
      </c>
      <c r="AU229" s="214" t="s">
        <v>85</v>
      </c>
      <c r="AV229" s="11" t="s">
        <v>85</v>
      </c>
      <c r="AW229" s="11" t="s">
        <v>38</v>
      </c>
      <c r="AX229" s="11" t="s">
        <v>75</v>
      </c>
      <c r="AY229" s="214" t="s">
        <v>126</v>
      </c>
    </row>
    <row r="230" spans="2:65" s="12" customFormat="1" ht="13.5">
      <c r="B230" s="215"/>
      <c r="C230" s="216"/>
      <c r="D230" s="205" t="s">
        <v>136</v>
      </c>
      <c r="E230" s="217" t="s">
        <v>23</v>
      </c>
      <c r="F230" s="218" t="s">
        <v>150</v>
      </c>
      <c r="G230" s="216"/>
      <c r="H230" s="219">
        <v>253</v>
      </c>
      <c r="I230" s="220"/>
      <c r="J230" s="216"/>
      <c r="K230" s="216"/>
      <c r="L230" s="221"/>
      <c r="M230" s="222"/>
      <c r="N230" s="223"/>
      <c r="O230" s="223"/>
      <c r="P230" s="223"/>
      <c r="Q230" s="223"/>
      <c r="R230" s="223"/>
      <c r="S230" s="223"/>
      <c r="T230" s="224"/>
      <c r="AT230" s="225" t="s">
        <v>136</v>
      </c>
      <c r="AU230" s="225" t="s">
        <v>85</v>
      </c>
      <c r="AV230" s="12" t="s">
        <v>134</v>
      </c>
      <c r="AW230" s="12" t="s">
        <v>38</v>
      </c>
      <c r="AX230" s="12" t="s">
        <v>80</v>
      </c>
      <c r="AY230" s="225" t="s">
        <v>126</v>
      </c>
    </row>
    <row r="231" spans="2:65" s="1" customFormat="1" ht="25.5" customHeight="1">
      <c r="B231" s="41"/>
      <c r="C231" s="191" t="s">
        <v>267</v>
      </c>
      <c r="D231" s="191" t="s">
        <v>129</v>
      </c>
      <c r="E231" s="192" t="s">
        <v>268</v>
      </c>
      <c r="F231" s="193" t="s">
        <v>269</v>
      </c>
      <c r="G231" s="194" t="s">
        <v>132</v>
      </c>
      <c r="H231" s="195">
        <v>31</v>
      </c>
      <c r="I231" s="196"/>
      <c r="J231" s="197">
        <f>ROUND(I231*H231,2)</f>
        <v>0</v>
      </c>
      <c r="K231" s="193" t="s">
        <v>133</v>
      </c>
      <c r="L231" s="61"/>
      <c r="M231" s="198" t="s">
        <v>23</v>
      </c>
      <c r="N231" s="199" t="s">
        <v>46</v>
      </c>
      <c r="O231" s="42"/>
      <c r="P231" s="200">
        <f>O231*H231</f>
        <v>0</v>
      </c>
      <c r="Q231" s="200">
        <v>5.5999999999999999E-3</v>
      </c>
      <c r="R231" s="200">
        <f>Q231*H231</f>
        <v>0.1736</v>
      </c>
      <c r="S231" s="200">
        <v>0</v>
      </c>
      <c r="T231" s="201">
        <f>S231*H231</f>
        <v>0</v>
      </c>
      <c r="AR231" s="23" t="s">
        <v>134</v>
      </c>
      <c r="AT231" s="23" t="s">
        <v>129</v>
      </c>
      <c r="AU231" s="23" t="s">
        <v>85</v>
      </c>
      <c r="AY231" s="23" t="s">
        <v>126</v>
      </c>
      <c r="BE231" s="202">
        <f>IF(N231="základní",J231,0)</f>
        <v>0</v>
      </c>
      <c r="BF231" s="202">
        <f>IF(N231="snížená",J231,0)</f>
        <v>0</v>
      </c>
      <c r="BG231" s="202">
        <f>IF(N231="zákl. přenesená",J231,0)</f>
        <v>0</v>
      </c>
      <c r="BH231" s="202">
        <f>IF(N231="sníž. přenesená",J231,0)</f>
        <v>0</v>
      </c>
      <c r="BI231" s="202">
        <f>IF(N231="nulová",J231,0)</f>
        <v>0</v>
      </c>
      <c r="BJ231" s="23" t="s">
        <v>80</v>
      </c>
      <c r="BK231" s="202">
        <f>ROUND(I231*H231,2)</f>
        <v>0</v>
      </c>
      <c r="BL231" s="23" t="s">
        <v>134</v>
      </c>
      <c r="BM231" s="23" t="s">
        <v>270</v>
      </c>
    </row>
    <row r="232" spans="2:65" s="11" customFormat="1" ht="13.5">
      <c r="B232" s="203"/>
      <c r="C232" s="204"/>
      <c r="D232" s="205" t="s">
        <v>136</v>
      </c>
      <c r="E232" s="206" t="s">
        <v>23</v>
      </c>
      <c r="F232" s="207" t="s">
        <v>271</v>
      </c>
      <c r="G232" s="204"/>
      <c r="H232" s="208">
        <v>5</v>
      </c>
      <c r="I232" s="209"/>
      <c r="J232" s="204"/>
      <c r="K232" s="204"/>
      <c r="L232" s="210"/>
      <c r="M232" s="211"/>
      <c r="N232" s="212"/>
      <c r="O232" s="212"/>
      <c r="P232" s="212"/>
      <c r="Q232" s="212"/>
      <c r="R232" s="212"/>
      <c r="S232" s="212"/>
      <c r="T232" s="213"/>
      <c r="AT232" s="214" t="s">
        <v>136</v>
      </c>
      <c r="AU232" s="214" t="s">
        <v>85</v>
      </c>
      <c r="AV232" s="11" t="s">
        <v>85</v>
      </c>
      <c r="AW232" s="11" t="s">
        <v>38</v>
      </c>
      <c r="AX232" s="11" t="s">
        <v>75</v>
      </c>
      <c r="AY232" s="214" t="s">
        <v>126</v>
      </c>
    </row>
    <row r="233" spans="2:65" s="11" customFormat="1" ht="13.5">
      <c r="B233" s="203"/>
      <c r="C233" s="204"/>
      <c r="D233" s="205" t="s">
        <v>136</v>
      </c>
      <c r="E233" s="206" t="s">
        <v>23</v>
      </c>
      <c r="F233" s="207" t="s">
        <v>272</v>
      </c>
      <c r="G233" s="204"/>
      <c r="H233" s="208">
        <v>5</v>
      </c>
      <c r="I233" s="209"/>
      <c r="J233" s="204"/>
      <c r="K233" s="204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136</v>
      </c>
      <c r="AU233" s="214" t="s">
        <v>85</v>
      </c>
      <c r="AV233" s="11" t="s">
        <v>85</v>
      </c>
      <c r="AW233" s="11" t="s">
        <v>38</v>
      </c>
      <c r="AX233" s="11" t="s">
        <v>75</v>
      </c>
      <c r="AY233" s="214" t="s">
        <v>126</v>
      </c>
    </row>
    <row r="234" spans="2:65" s="11" customFormat="1" ht="13.5">
      <c r="B234" s="203"/>
      <c r="C234" s="204"/>
      <c r="D234" s="205" t="s">
        <v>136</v>
      </c>
      <c r="E234" s="206" t="s">
        <v>23</v>
      </c>
      <c r="F234" s="207" t="s">
        <v>273</v>
      </c>
      <c r="G234" s="204"/>
      <c r="H234" s="208">
        <v>1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136</v>
      </c>
      <c r="AU234" s="214" t="s">
        <v>85</v>
      </c>
      <c r="AV234" s="11" t="s">
        <v>85</v>
      </c>
      <c r="AW234" s="11" t="s">
        <v>38</v>
      </c>
      <c r="AX234" s="11" t="s">
        <v>75</v>
      </c>
      <c r="AY234" s="214" t="s">
        <v>126</v>
      </c>
    </row>
    <row r="235" spans="2:65" s="11" customFormat="1" ht="13.5">
      <c r="B235" s="203"/>
      <c r="C235" s="204"/>
      <c r="D235" s="205" t="s">
        <v>136</v>
      </c>
      <c r="E235" s="206" t="s">
        <v>23</v>
      </c>
      <c r="F235" s="207" t="s">
        <v>274</v>
      </c>
      <c r="G235" s="204"/>
      <c r="H235" s="208">
        <v>1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136</v>
      </c>
      <c r="AU235" s="214" t="s">
        <v>85</v>
      </c>
      <c r="AV235" s="11" t="s">
        <v>85</v>
      </c>
      <c r="AW235" s="11" t="s">
        <v>38</v>
      </c>
      <c r="AX235" s="11" t="s">
        <v>75</v>
      </c>
      <c r="AY235" s="214" t="s">
        <v>126</v>
      </c>
    </row>
    <row r="236" spans="2:65" s="11" customFormat="1" ht="13.5">
      <c r="B236" s="203"/>
      <c r="C236" s="204"/>
      <c r="D236" s="205" t="s">
        <v>136</v>
      </c>
      <c r="E236" s="206" t="s">
        <v>23</v>
      </c>
      <c r="F236" s="207" t="s">
        <v>275</v>
      </c>
      <c r="G236" s="204"/>
      <c r="H236" s="208">
        <v>1</v>
      </c>
      <c r="I236" s="209"/>
      <c r="J236" s="204"/>
      <c r="K236" s="204"/>
      <c r="L236" s="210"/>
      <c r="M236" s="211"/>
      <c r="N236" s="212"/>
      <c r="O236" s="212"/>
      <c r="P236" s="212"/>
      <c r="Q236" s="212"/>
      <c r="R236" s="212"/>
      <c r="S236" s="212"/>
      <c r="T236" s="213"/>
      <c r="AT236" s="214" t="s">
        <v>136</v>
      </c>
      <c r="AU236" s="214" t="s">
        <v>85</v>
      </c>
      <c r="AV236" s="11" t="s">
        <v>85</v>
      </c>
      <c r="AW236" s="11" t="s">
        <v>38</v>
      </c>
      <c r="AX236" s="11" t="s">
        <v>75</v>
      </c>
      <c r="AY236" s="214" t="s">
        <v>126</v>
      </c>
    </row>
    <row r="237" spans="2:65" s="11" customFormat="1" ht="13.5">
      <c r="B237" s="203"/>
      <c r="C237" s="204"/>
      <c r="D237" s="205" t="s">
        <v>136</v>
      </c>
      <c r="E237" s="206" t="s">
        <v>23</v>
      </c>
      <c r="F237" s="207" t="s">
        <v>276</v>
      </c>
      <c r="G237" s="204"/>
      <c r="H237" s="208">
        <v>1</v>
      </c>
      <c r="I237" s="209"/>
      <c r="J237" s="204"/>
      <c r="K237" s="204"/>
      <c r="L237" s="210"/>
      <c r="M237" s="211"/>
      <c r="N237" s="212"/>
      <c r="O237" s="212"/>
      <c r="P237" s="212"/>
      <c r="Q237" s="212"/>
      <c r="R237" s="212"/>
      <c r="S237" s="212"/>
      <c r="T237" s="213"/>
      <c r="AT237" s="214" t="s">
        <v>136</v>
      </c>
      <c r="AU237" s="214" t="s">
        <v>85</v>
      </c>
      <c r="AV237" s="11" t="s">
        <v>85</v>
      </c>
      <c r="AW237" s="11" t="s">
        <v>38</v>
      </c>
      <c r="AX237" s="11" t="s">
        <v>75</v>
      </c>
      <c r="AY237" s="214" t="s">
        <v>126</v>
      </c>
    </row>
    <row r="238" spans="2:65" s="11" customFormat="1" ht="13.5">
      <c r="B238" s="203"/>
      <c r="C238" s="204"/>
      <c r="D238" s="205" t="s">
        <v>136</v>
      </c>
      <c r="E238" s="206" t="s">
        <v>23</v>
      </c>
      <c r="F238" s="207" t="s">
        <v>277</v>
      </c>
      <c r="G238" s="204"/>
      <c r="H238" s="208">
        <v>2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136</v>
      </c>
      <c r="AU238" s="214" t="s">
        <v>85</v>
      </c>
      <c r="AV238" s="11" t="s">
        <v>85</v>
      </c>
      <c r="AW238" s="11" t="s">
        <v>38</v>
      </c>
      <c r="AX238" s="11" t="s">
        <v>75</v>
      </c>
      <c r="AY238" s="214" t="s">
        <v>126</v>
      </c>
    </row>
    <row r="239" spans="2:65" s="11" customFormat="1" ht="13.5">
      <c r="B239" s="203"/>
      <c r="C239" s="204"/>
      <c r="D239" s="205" t="s">
        <v>136</v>
      </c>
      <c r="E239" s="206" t="s">
        <v>23</v>
      </c>
      <c r="F239" s="207" t="s">
        <v>278</v>
      </c>
      <c r="G239" s="204"/>
      <c r="H239" s="208">
        <v>2</v>
      </c>
      <c r="I239" s="209"/>
      <c r="J239" s="204"/>
      <c r="K239" s="204"/>
      <c r="L239" s="210"/>
      <c r="M239" s="211"/>
      <c r="N239" s="212"/>
      <c r="O239" s="212"/>
      <c r="P239" s="212"/>
      <c r="Q239" s="212"/>
      <c r="R239" s="212"/>
      <c r="S239" s="212"/>
      <c r="T239" s="213"/>
      <c r="AT239" s="214" t="s">
        <v>136</v>
      </c>
      <c r="AU239" s="214" t="s">
        <v>85</v>
      </c>
      <c r="AV239" s="11" t="s">
        <v>85</v>
      </c>
      <c r="AW239" s="11" t="s">
        <v>38</v>
      </c>
      <c r="AX239" s="11" t="s">
        <v>75</v>
      </c>
      <c r="AY239" s="214" t="s">
        <v>126</v>
      </c>
    </row>
    <row r="240" spans="2:65" s="11" customFormat="1" ht="13.5">
      <c r="B240" s="203"/>
      <c r="C240" s="204"/>
      <c r="D240" s="205" t="s">
        <v>136</v>
      </c>
      <c r="E240" s="206" t="s">
        <v>23</v>
      </c>
      <c r="F240" s="207" t="s">
        <v>279</v>
      </c>
      <c r="G240" s="204"/>
      <c r="H240" s="208">
        <v>1</v>
      </c>
      <c r="I240" s="209"/>
      <c r="J240" s="204"/>
      <c r="K240" s="204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136</v>
      </c>
      <c r="AU240" s="214" t="s">
        <v>85</v>
      </c>
      <c r="AV240" s="11" t="s">
        <v>85</v>
      </c>
      <c r="AW240" s="11" t="s">
        <v>38</v>
      </c>
      <c r="AX240" s="11" t="s">
        <v>75</v>
      </c>
      <c r="AY240" s="214" t="s">
        <v>126</v>
      </c>
    </row>
    <row r="241" spans="2:65" s="11" customFormat="1" ht="13.5">
      <c r="B241" s="203"/>
      <c r="C241" s="204"/>
      <c r="D241" s="205" t="s">
        <v>136</v>
      </c>
      <c r="E241" s="206" t="s">
        <v>23</v>
      </c>
      <c r="F241" s="207" t="s">
        <v>280</v>
      </c>
      <c r="G241" s="204"/>
      <c r="H241" s="208">
        <v>1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136</v>
      </c>
      <c r="AU241" s="214" t="s">
        <v>85</v>
      </c>
      <c r="AV241" s="11" t="s">
        <v>85</v>
      </c>
      <c r="AW241" s="11" t="s">
        <v>38</v>
      </c>
      <c r="AX241" s="11" t="s">
        <v>75</v>
      </c>
      <c r="AY241" s="214" t="s">
        <v>126</v>
      </c>
    </row>
    <row r="242" spans="2:65" s="11" customFormat="1" ht="13.5">
      <c r="B242" s="203"/>
      <c r="C242" s="204"/>
      <c r="D242" s="205" t="s">
        <v>136</v>
      </c>
      <c r="E242" s="206" t="s">
        <v>23</v>
      </c>
      <c r="F242" s="207" t="s">
        <v>281</v>
      </c>
      <c r="G242" s="204"/>
      <c r="H242" s="208">
        <v>2</v>
      </c>
      <c r="I242" s="209"/>
      <c r="J242" s="204"/>
      <c r="K242" s="204"/>
      <c r="L242" s="210"/>
      <c r="M242" s="211"/>
      <c r="N242" s="212"/>
      <c r="O242" s="212"/>
      <c r="P242" s="212"/>
      <c r="Q242" s="212"/>
      <c r="R242" s="212"/>
      <c r="S242" s="212"/>
      <c r="T242" s="213"/>
      <c r="AT242" s="214" t="s">
        <v>136</v>
      </c>
      <c r="AU242" s="214" t="s">
        <v>85</v>
      </c>
      <c r="AV242" s="11" t="s">
        <v>85</v>
      </c>
      <c r="AW242" s="11" t="s">
        <v>38</v>
      </c>
      <c r="AX242" s="11" t="s">
        <v>75</v>
      </c>
      <c r="AY242" s="214" t="s">
        <v>126</v>
      </c>
    </row>
    <row r="243" spans="2:65" s="11" customFormat="1" ht="13.5">
      <c r="B243" s="203"/>
      <c r="C243" s="204"/>
      <c r="D243" s="205" t="s">
        <v>136</v>
      </c>
      <c r="E243" s="206" t="s">
        <v>23</v>
      </c>
      <c r="F243" s="207" t="s">
        <v>282</v>
      </c>
      <c r="G243" s="204"/>
      <c r="H243" s="208">
        <v>2</v>
      </c>
      <c r="I243" s="209"/>
      <c r="J243" s="204"/>
      <c r="K243" s="204"/>
      <c r="L243" s="210"/>
      <c r="M243" s="211"/>
      <c r="N243" s="212"/>
      <c r="O243" s="212"/>
      <c r="P243" s="212"/>
      <c r="Q243" s="212"/>
      <c r="R243" s="212"/>
      <c r="S243" s="212"/>
      <c r="T243" s="213"/>
      <c r="AT243" s="214" t="s">
        <v>136</v>
      </c>
      <c r="AU243" s="214" t="s">
        <v>85</v>
      </c>
      <c r="AV243" s="11" t="s">
        <v>85</v>
      </c>
      <c r="AW243" s="11" t="s">
        <v>38</v>
      </c>
      <c r="AX243" s="11" t="s">
        <v>75</v>
      </c>
      <c r="AY243" s="214" t="s">
        <v>126</v>
      </c>
    </row>
    <row r="244" spans="2:65" s="11" customFormat="1" ht="13.5">
      <c r="B244" s="203"/>
      <c r="C244" s="204"/>
      <c r="D244" s="205" t="s">
        <v>136</v>
      </c>
      <c r="E244" s="206" t="s">
        <v>23</v>
      </c>
      <c r="F244" s="207" t="s">
        <v>283</v>
      </c>
      <c r="G244" s="204"/>
      <c r="H244" s="208">
        <v>2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136</v>
      </c>
      <c r="AU244" s="214" t="s">
        <v>85</v>
      </c>
      <c r="AV244" s="11" t="s">
        <v>85</v>
      </c>
      <c r="AW244" s="11" t="s">
        <v>38</v>
      </c>
      <c r="AX244" s="11" t="s">
        <v>75</v>
      </c>
      <c r="AY244" s="214" t="s">
        <v>126</v>
      </c>
    </row>
    <row r="245" spans="2:65" s="11" customFormat="1" ht="13.5">
      <c r="B245" s="203"/>
      <c r="C245" s="204"/>
      <c r="D245" s="205" t="s">
        <v>136</v>
      </c>
      <c r="E245" s="206" t="s">
        <v>23</v>
      </c>
      <c r="F245" s="207" t="s">
        <v>284</v>
      </c>
      <c r="G245" s="204"/>
      <c r="H245" s="208">
        <v>2</v>
      </c>
      <c r="I245" s="209"/>
      <c r="J245" s="204"/>
      <c r="K245" s="204"/>
      <c r="L245" s="210"/>
      <c r="M245" s="211"/>
      <c r="N245" s="212"/>
      <c r="O245" s="212"/>
      <c r="P245" s="212"/>
      <c r="Q245" s="212"/>
      <c r="R245" s="212"/>
      <c r="S245" s="212"/>
      <c r="T245" s="213"/>
      <c r="AT245" s="214" t="s">
        <v>136</v>
      </c>
      <c r="AU245" s="214" t="s">
        <v>85</v>
      </c>
      <c r="AV245" s="11" t="s">
        <v>85</v>
      </c>
      <c r="AW245" s="11" t="s">
        <v>38</v>
      </c>
      <c r="AX245" s="11" t="s">
        <v>75</v>
      </c>
      <c r="AY245" s="214" t="s">
        <v>126</v>
      </c>
    </row>
    <row r="246" spans="2:65" s="11" customFormat="1" ht="13.5">
      <c r="B246" s="203"/>
      <c r="C246" s="204"/>
      <c r="D246" s="205" t="s">
        <v>136</v>
      </c>
      <c r="E246" s="206" t="s">
        <v>23</v>
      </c>
      <c r="F246" s="207" t="s">
        <v>285</v>
      </c>
      <c r="G246" s="204"/>
      <c r="H246" s="208">
        <v>1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136</v>
      </c>
      <c r="AU246" s="214" t="s">
        <v>85</v>
      </c>
      <c r="AV246" s="11" t="s">
        <v>85</v>
      </c>
      <c r="AW246" s="11" t="s">
        <v>38</v>
      </c>
      <c r="AX246" s="11" t="s">
        <v>75</v>
      </c>
      <c r="AY246" s="214" t="s">
        <v>126</v>
      </c>
    </row>
    <row r="247" spans="2:65" s="11" customFormat="1" ht="13.5">
      <c r="B247" s="203"/>
      <c r="C247" s="204"/>
      <c r="D247" s="205" t="s">
        <v>136</v>
      </c>
      <c r="E247" s="206" t="s">
        <v>23</v>
      </c>
      <c r="F247" s="207" t="s">
        <v>286</v>
      </c>
      <c r="G247" s="204"/>
      <c r="H247" s="208">
        <v>1</v>
      </c>
      <c r="I247" s="209"/>
      <c r="J247" s="204"/>
      <c r="K247" s="204"/>
      <c r="L247" s="210"/>
      <c r="M247" s="211"/>
      <c r="N247" s="212"/>
      <c r="O247" s="212"/>
      <c r="P247" s="212"/>
      <c r="Q247" s="212"/>
      <c r="R247" s="212"/>
      <c r="S247" s="212"/>
      <c r="T247" s="213"/>
      <c r="AT247" s="214" t="s">
        <v>136</v>
      </c>
      <c r="AU247" s="214" t="s">
        <v>85</v>
      </c>
      <c r="AV247" s="11" t="s">
        <v>85</v>
      </c>
      <c r="AW247" s="11" t="s">
        <v>38</v>
      </c>
      <c r="AX247" s="11" t="s">
        <v>75</v>
      </c>
      <c r="AY247" s="214" t="s">
        <v>126</v>
      </c>
    </row>
    <row r="248" spans="2:65" s="11" customFormat="1" ht="13.5">
      <c r="B248" s="203"/>
      <c r="C248" s="204"/>
      <c r="D248" s="205" t="s">
        <v>136</v>
      </c>
      <c r="E248" s="206" t="s">
        <v>23</v>
      </c>
      <c r="F248" s="207" t="s">
        <v>287</v>
      </c>
      <c r="G248" s="204"/>
      <c r="H248" s="208">
        <v>1</v>
      </c>
      <c r="I248" s="209"/>
      <c r="J248" s="204"/>
      <c r="K248" s="204"/>
      <c r="L248" s="210"/>
      <c r="M248" s="211"/>
      <c r="N248" s="212"/>
      <c r="O248" s="212"/>
      <c r="P248" s="212"/>
      <c r="Q248" s="212"/>
      <c r="R248" s="212"/>
      <c r="S248" s="212"/>
      <c r="T248" s="213"/>
      <c r="AT248" s="214" t="s">
        <v>136</v>
      </c>
      <c r="AU248" s="214" t="s">
        <v>85</v>
      </c>
      <c r="AV248" s="11" t="s">
        <v>85</v>
      </c>
      <c r="AW248" s="11" t="s">
        <v>38</v>
      </c>
      <c r="AX248" s="11" t="s">
        <v>75</v>
      </c>
      <c r="AY248" s="214" t="s">
        <v>126</v>
      </c>
    </row>
    <row r="249" spans="2:65" s="12" customFormat="1" ht="13.5">
      <c r="B249" s="215"/>
      <c r="C249" s="216"/>
      <c r="D249" s="205" t="s">
        <v>136</v>
      </c>
      <c r="E249" s="217" t="s">
        <v>23</v>
      </c>
      <c r="F249" s="218" t="s">
        <v>150</v>
      </c>
      <c r="G249" s="216"/>
      <c r="H249" s="219">
        <v>31</v>
      </c>
      <c r="I249" s="220"/>
      <c r="J249" s="216"/>
      <c r="K249" s="216"/>
      <c r="L249" s="221"/>
      <c r="M249" s="222"/>
      <c r="N249" s="223"/>
      <c r="O249" s="223"/>
      <c r="P249" s="223"/>
      <c r="Q249" s="223"/>
      <c r="R249" s="223"/>
      <c r="S249" s="223"/>
      <c r="T249" s="224"/>
      <c r="AT249" s="225" t="s">
        <v>136</v>
      </c>
      <c r="AU249" s="225" t="s">
        <v>85</v>
      </c>
      <c r="AV249" s="12" t="s">
        <v>134</v>
      </c>
      <c r="AW249" s="12" t="s">
        <v>38</v>
      </c>
      <c r="AX249" s="12" t="s">
        <v>80</v>
      </c>
      <c r="AY249" s="225" t="s">
        <v>126</v>
      </c>
    </row>
    <row r="250" spans="2:65" s="1" customFormat="1" ht="25.5" customHeight="1">
      <c r="B250" s="41"/>
      <c r="C250" s="191" t="s">
        <v>288</v>
      </c>
      <c r="D250" s="191" t="s">
        <v>129</v>
      </c>
      <c r="E250" s="192" t="s">
        <v>289</v>
      </c>
      <c r="F250" s="193" t="s">
        <v>290</v>
      </c>
      <c r="G250" s="194" t="s">
        <v>132</v>
      </c>
      <c r="H250" s="195">
        <v>49</v>
      </c>
      <c r="I250" s="196"/>
      <c r="J250" s="197">
        <f>ROUND(I250*H250,2)</f>
        <v>0</v>
      </c>
      <c r="K250" s="193" t="s">
        <v>23</v>
      </c>
      <c r="L250" s="61"/>
      <c r="M250" s="198" t="s">
        <v>23</v>
      </c>
      <c r="N250" s="199" t="s">
        <v>46</v>
      </c>
      <c r="O250" s="42"/>
      <c r="P250" s="200">
        <f>O250*H250</f>
        <v>0</v>
      </c>
      <c r="Q250" s="200">
        <v>1.21E-2</v>
      </c>
      <c r="R250" s="200">
        <f>Q250*H250</f>
        <v>0.59289999999999998</v>
      </c>
      <c r="S250" s="200">
        <v>0</v>
      </c>
      <c r="T250" s="201">
        <f>S250*H250</f>
        <v>0</v>
      </c>
      <c r="AR250" s="23" t="s">
        <v>134</v>
      </c>
      <c r="AT250" s="23" t="s">
        <v>129</v>
      </c>
      <c r="AU250" s="23" t="s">
        <v>85</v>
      </c>
      <c r="AY250" s="23" t="s">
        <v>126</v>
      </c>
      <c r="BE250" s="202">
        <f>IF(N250="základní",J250,0)</f>
        <v>0</v>
      </c>
      <c r="BF250" s="202">
        <f>IF(N250="snížená",J250,0)</f>
        <v>0</v>
      </c>
      <c r="BG250" s="202">
        <f>IF(N250="zákl. přenesená",J250,0)</f>
        <v>0</v>
      </c>
      <c r="BH250" s="202">
        <f>IF(N250="sníž. přenesená",J250,0)</f>
        <v>0</v>
      </c>
      <c r="BI250" s="202">
        <f>IF(N250="nulová",J250,0)</f>
        <v>0</v>
      </c>
      <c r="BJ250" s="23" t="s">
        <v>80</v>
      </c>
      <c r="BK250" s="202">
        <f>ROUND(I250*H250,2)</f>
        <v>0</v>
      </c>
      <c r="BL250" s="23" t="s">
        <v>134</v>
      </c>
      <c r="BM250" s="23" t="s">
        <v>291</v>
      </c>
    </row>
    <row r="251" spans="2:65" s="13" customFormat="1" ht="13.5">
      <c r="B251" s="236"/>
      <c r="C251" s="237"/>
      <c r="D251" s="205" t="s">
        <v>136</v>
      </c>
      <c r="E251" s="238" t="s">
        <v>23</v>
      </c>
      <c r="F251" s="239" t="s">
        <v>292</v>
      </c>
      <c r="G251" s="237"/>
      <c r="H251" s="238" t="s">
        <v>23</v>
      </c>
      <c r="I251" s="240"/>
      <c r="J251" s="237"/>
      <c r="K251" s="237"/>
      <c r="L251" s="241"/>
      <c r="M251" s="242"/>
      <c r="N251" s="243"/>
      <c r="O251" s="243"/>
      <c r="P251" s="243"/>
      <c r="Q251" s="243"/>
      <c r="R251" s="243"/>
      <c r="S251" s="243"/>
      <c r="T251" s="244"/>
      <c r="AT251" s="245" t="s">
        <v>136</v>
      </c>
      <c r="AU251" s="245" t="s">
        <v>85</v>
      </c>
      <c r="AV251" s="13" t="s">
        <v>80</v>
      </c>
      <c r="AW251" s="13" t="s">
        <v>38</v>
      </c>
      <c r="AX251" s="13" t="s">
        <v>75</v>
      </c>
      <c r="AY251" s="245" t="s">
        <v>126</v>
      </c>
    </row>
    <row r="252" spans="2:65" s="11" customFormat="1" ht="13.5">
      <c r="B252" s="203"/>
      <c r="C252" s="204"/>
      <c r="D252" s="205" t="s">
        <v>136</v>
      </c>
      <c r="E252" s="206" t="s">
        <v>23</v>
      </c>
      <c r="F252" s="207" t="s">
        <v>293</v>
      </c>
      <c r="G252" s="204"/>
      <c r="H252" s="208">
        <v>1</v>
      </c>
      <c r="I252" s="209"/>
      <c r="J252" s="204"/>
      <c r="K252" s="204"/>
      <c r="L252" s="210"/>
      <c r="M252" s="211"/>
      <c r="N252" s="212"/>
      <c r="O252" s="212"/>
      <c r="P252" s="212"/>
      <c r="Q252" s="212"/>
      <c r="R252" s="212"/>
      <c r="S252" s="212"/>
      <c r="T252" s="213"/>
      <c r="AT252" s="214" t="s">
        <v>136</v>
      </c>
      <c r="AU252" s="214" t="s">
        <v>85</v>
      </c>
      <c r="AV252" s="11" t="s">
        <v>85</v>
      </c>
      <c r="AW252" s="11" t="s">
        <v>38</v>
      </c>
      <c r="AX252" s="11" t="s">
        <v>75</v>
      </c>
      <c r="AY252" s="214" t="s">
        <v>126</v>
      </c>
    </row>
    <row r="253" spans="2:65" s="11" customFormat="1" ht="13.5">
      <c r="B253" s="203"/>
      <c r="C253" s="204"/>
      <c r="D253" s="205" t="s">
        <v>136</v>
      </c>
      <c r="E253" s="206" t="s">
        <v>23</v>
      </c>
      <c r="F253" s="207" t="s">
        <v>294</v>
      </c>
      <c r="G253" s="204"/>
      <c r="H253" s="208">
        <v>1</v>
      </c>
      <c r="I253" s="209"/>
      <c r="J253" s="204"/>
      <c r="K253" s="204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136</v>
      </c>
      <c r="AU253" s="214" t="s">
        <v>85</v>
      </c>
      <c r="AV253" s="11" t="s">
        <v>85</v>
      </c>
      <c r="AW253" s="11" t="s">
        <v>38</v>
      </c>
      <c r="AX253" s="11" t="s">
        <v>75</v>
      </c>
      <c r="AY253" s="214" t="s">
        <v>126</v>
      </c>
    </row>
    <row r="254" spans="2:65" s="11" customFormat="1" ht="13.5">
      <c r="B254" s="203"/>
      <c r="C254" s="204"/>
      <c r="D254" s="205" t="s">
        <v>136</v>
      </c>
      <c r="E254" s="206" t="s">
        <v>23</v>
      </c>
      <c r="F254" s="207" t="s">
        <v>295</v>
      </c>
      <c r="G254" s="204"/>
      <c r="H254" s="208">
        <v>1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136</v>
      </c>
      <c r="AU254" s="214" t="s">
        <v>85</v>
      </c>
      <c r="AV254" s="11" t="s">
        <v>85</v>
      </c>
      <c r="AW254" s="11" t="s">
        <v>38</v>
      </c>
      <c r="AX254" s="11" t="s">
        <v>75</v>
      </c>
      <c r="AY254" s="214" t="s">
        <v>126</v>
      </c>
    </row>
    <row r="255" spans="2:65" s="11" customFormat="1" ht="13.5">
      <c r="B255" s="203"/>
      <c r="C255" s="204"/>
      <c r="D255" s="205" t="s">
        <v>136</v>
      </c>
      <c r="E255" s="206" t="s">
        <v>23</v>
      </c>
      <c r="F255" s="207" t="s">
        <v>296</v>
      </c>
      <c r="G255" s="204"/>
      <c r="H255" s="208">
        <v>1</v>
      </c>
      <c r="I255" s="209"/>
      <c r="J255" s="204"/>
      <c r="K255" s="204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 t="s">
        <v>136</v>
      </c>
      <c r="AU255" s="214" t="s">
        <v>85</v>
      </c>
      <c r="AV255" s="11" t="s">
        <v>85</v>
      </c>
      <c r="AW255" s="11" t="s">
        <v>38</v>
      </c>
      <c r="AX255" s="11" t="s">
        <v>75</v>
      </c>
      <c r="AY255" s="214" t="s">
        <v>126</v>
      </c>
    </row>
    <row r="256" spans="2:65" s="11" customFormat="1" ht="13.5">
      <c r="B256" s="203"/>
      <c r="C256" s="204"/>
      <c r="D256" s="205" t="s">
        <v>136</v>
      </c>
      <c r="E256" s="206" t="s">
        <v>23</v>
      </c>
      <c r="F256" s="207" t="s">
        <v>297</v>
      </c>
      <c r="G256" s="204"/>
      <c r="H256" s="208">
        <v>1</v>
      </c>
      <c r="I256" s="209"/>
      <c r="J256" s="204"/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136</v>
      </c>
      <c r="AU256" s="214" t="s">
        <v>85</v>
      </c>
      <c r="AV256" s="11" t="s">
        <v>85</v>
      </c>
      <c r="AW256" s="11" t="s">
        <v>38</v>
      </c>
      <c r="AX256" s="11" t="s">
        <v>75</v>
      </c>
      <c r="AY256" s="214" t="s">
        <v>126</v>
      </c>
    </row>
    <row r="257" spans="2:65" s="11" customFormat="1" ht="13.5">
      <c r="B257" s="203"/>
      <c r="C257" s="204"/>
      <c r="D257" s="205" t="s">
        <v>136</v>
      </c>
      <c r="E257" s="206" t="s">
        <v>23</v>
      </c>
      <c r="F257" s="207" t="s">
        <v>298</v>
      </c>
      <c r="G257" s="204"/>
      <c r="H257" s="208">
        <v>1</v>
      </c>
      <c r="I257" s="209"/>
      <c r="J257" s="204"/>
      <c r="K257" s="204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136</v>
      </c>
      <c r="AU257" s="214" t="s">
        <v>85</v>
      </c>
      <c r="AV257" s="11" t="s">
        <v>85</v>
      </c>
      <c r="AW257" s="11" t="s">
        <v>38</v>
      </c>
      <c r="AX257" s="11" t="s">
        <v>75</v>
      </c>
      <c r="AY257" s="214" t="s">
        <v>126</v>
      </c>
    </row>
    <row r="258" spans="2:65" s="11" customFormat="1" ht="13.5">
      <c r="B258" s="203"/>
      <c r="C258" s="204"/>
      <c r="D258" s="205" t="s">
        <v>136</v>
      </c>
      <c r="E258" s="206" t="s">
        <v>23</v>
      </c>
      <c r="F258" s="207" t="s">
        <v>299</v>
      </c>
      <c r="G258" s="204"/>
      <c r="H258" s="208">
        <v>28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136</v>
      </c>
      <c r="AU258" s="214" t="s">
        <v>85</v>
      </c>
      <c r="AV258" s="11" t="s">
        <v>85</v>
      </c>
      <c r="AW258" s="11" t="s">
        <v>38</v>
      </c>
      <c r="AX258" s="11" t="s">
        <v>75</v>
      </c>
      <c r="AY258" s="214" t="s">
        <v>126</v>
      </c>
    </row>
    <row r="259" spans="2:65" s="11" customFormat="1" ht="13.5">
      <c r="B259" s="203"/>
      <c r="C259" s="204"/>
      <c r="D259" s="205" t="s">
        <v>136</v>
      </c>
      <c r="E259" s="206" t="s">
        <v>23</v>
      </c>
      <c r="F259" s="207" t="s">
        <v>300</v>
      </c>
      <c r="G259" s="204"/>
      <c r="H259" s="208">
        <v>2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136</v>
      </c>
      <c r="AU259" s="214" t="s">
        <v>85</v>
      </c>
      <c r="AV259" s="11" t="s">
        <v>85</v>
      </c>
      <c r="AW259" s="11" t="s">
        <v>38</v>
      </c>
      <c r="AX259" s="11" t="s">
        <v>75</v>
      </c>
      <c r="AY259" s="214" t="s">
        <v>126</v>
      </c>
    </row>
    <row r="260" spans="2:65" s="11" customFormat="1" ht="13.5">
      <c r="B260" s="203"/>
      <c r="C260" s="204"/>
      <c r="D260" s="205" t="s">
        <v>136</v>
      </c>
      <c r="E260" s="206" t="s">
        <v>23</v>
      </c>
      <c r="F260" s="207" t="s">
        <v>301</v>
      </c>
      <c r="G260" s="204"/>
      <c r="H260" s="208">
        <v>1</v>
      </c>
      <c r="I260" s="209"/>
      <c r="J260" s="204"/>
      <c r="K260" s="204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136</v>
      </c>
      <c r="AU260" s="214" t="s">
        <v>85</v>
      </c>
      <c r="AV260" s="11" t="s">
        <v>85</v>
      </c>
      <c r="AW260" s="11" t="s">
        <v>38</v>
      </c>
      <c r="AX260" s="11" t="s">
        <v>75</v>
      </c>
      <c r="AY260" s="214" t="s">
        <v>126</v>
      </c>
    </row>
    <row r="261" spans="2:65" s="11" customFormat="1" ht="13.5">
      <c r="B261" s="203"/>
      <c r="C261" s="204"/>
      <c r="D261" s="205" t="s">
        <v>136</v>
      </c>
      <c r="E261" s="206" t="s">
        <v>23</v>
      </c>
      <c r="F261" s="207" t="s">
        <v>302</v>
      </c>
      <c r="G261" s="204"/>
      <c r="H261" s="208">
        <v>1</v>
      </c>
      <c r="I261" s="209"/>
      <c r="J261" s="204"/>
      <c r="K261" s="204"/>
      <c r="L261" s="210"/>
      <c r="M261" s="211"/>
      <c r="N261" s="212"/>
      <c r="O261" s="212"/>
      <c r="P261" s="212"/>
      <c r="Q261" s="212"/>
      <c r="R261" s="212"/>
      <c r="S261" s="212"/>
      <c r="T261" s="213"/>
      <c r="AT261" s="214" t="s">
        <v>136</v>
      </c>
      <c r="AU261" s="214" t="s">
        <v>85</v>
      </c>
      <c r="AV261" s="11" t="s">
        <v>85</v>
      </c>
      <c r="AW261" s="11" t="s">
        <v>38</v>
      </c>
      <c r="AX261" s="11" t="s">
        <v>75</v>
      </c>
      <c r="AY261" s="214" t="s">
        <v>126</v>
      </c>
    </row>
    <row r="262" spans="2:65" s="11" customFormat="1" ht="13.5">
      <c r="B262" s="203"/>
      <c r="C262" s="204"/>
      <c r="D262" s="205" t="s">
        <v>136</v>
      </c>
      <c r="E262" s="206" t="s">
        <v>23</v>
      </c>
      <c r="F262" s="207" t="s">
        <v>303</v>
      </c>
      <c r="G262" s="204"/>
      <c r="H262" s="208">
        <v>1</v>
      </c>
      <c r="I262" s="209"/>
      <c r="J262" s="204"/>
      <c r="K262" s="204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136</v>
      </c>
      <c r="AU262" s="214" t="s">
        <v>85</v>
      </c>
      <c r="AV262" s="11" t="s">
        <v>85</v>
      </c>
      <c r="AW262" s="11" t="s">
        <v>38</v>
      </c>
      <c r="AX262" s="11" t="s">
        <v>75</v>
      </c>
      <c r="AY262" s="214" t="s">
        <v>126</v>
      </c>
    </row>
    <row r="263" spans="2:65" s="11" customFormat="1" ht="13.5">
      <c r="B263" s="203"/>
      <c r="C263" s="204"/>
      <c r="D263" s="205" t="s">
        <v>136</v>
      </c>
      <c r="E263" s="206" t="s">
        <v>23</v>
      </c>
      <c r="F263" s="207" t="s">
        <v>304</v>
      </c>
      <c r="G263" s="204"/>
      <c r="H263" s="208">
        <v>1</v>
      </c>
      <c r="I263" s="209"/>
      <c r="J263" s="204"/>
      <c r="K263" s="204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136</v>
      </c>
      <c r="AU263" s="214" t="s">
        <v>85</v>
      </c>
      <c r="AV263" s="11" t="s">
        <v>85</v>
      </c>
      <c r="AW263" s="11" t="s">
        <v>38</v>
      </c>
      <c r="AX263" s="11" t="s">
        <v>75</v>
      </c>
      <c r="AY263" s="214" t="s">
        <v>126</v>
      </c>
    </row>
    <row r="264" spans="2:65" s="11" customFormat="1" ht="13.5">
      <c r="B264" s="203"/>
      <c r="C264" s="204"/>
      <c r="D264" s="205" t="s">
        <v>136</v>
      </c>
      <c r="E264" s="206" t="s">
        <v>23</v>
      </c>
      <c r="F264" s="207" t="s">
        <v>305</v>
      </c>
      <c r="G264" s="204"/>
      <c r="H264" s="208">
        <v>2</v>
      </c>
      <c r="I264" s="209"/>
      <c r="J264" s="204"/>
      <c r="K264" s="204"/>
      <c r="L264" s="210"/>
      <c r="M264" s="211"/>
      <c r="N264" s="212"/>
      <c r="O264" s="212"/>
      <c r="P264" s="212"/>
      <c r="Q264" s="212"/>
      <c r="R264" s="212"/>
      <c r="S264" s="212"/>
      <c r="T264" s="213"/>
      <c r="AT264" s="214" t="s">
        <v>136</v>
      </c>
      <c r="AU264" s="214" t="s">
        <v>85</v>
      </c>
      <c r="AV264" s="11" t="s">
        <v>85</v>
      </c>
      <c r="AW264" s="11" t="s">
        <v>38</v>
      </c>
      <c r="AX264" s="11" t="s">
        <v>75</v>
      </c>
      <c r="AY264" s="214" t="s">
        <v>126</v>
      </c>
    </row>
    <row r="265" spans="2:65" s="11" customFormat="1" ht="13.5">
      <c r="B265" s="203"/>
      <c r="C265" s="204"/>
      <c r="D265" s="205" t="s">
        <v>136</v>
      </c>
      <c r="E265" s="206" t="s">
        <v>23</v>
      </c>
      <c r="F265" s="207" t="s">
        <v>306</v>
      </c>
      <c r="G265" s="204"/>
      <c r="H265" s="208">
        <v>2</v>
      </c>
      <c r="I265" s="209"/>
      <c r="J265" s="204"/>
      <c r="K265" s="204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136</v>
      </c>
      <c r="AU265" s="214" t="s">
        <v>85</v>
      </c>
      <c r="AV265" s="11" t="s">
        <v>85</v>
      </c>
      <c r="AW265" s="11" t="s">
        <v>38</v>
      </c>
      <c r="AX265" s="11" t="s">
        <v>75</v>
      </c>
      <c r="AY265" s="214" t="s">
        <v>126</v>
      </c>
    </row>
    <row r="266" spans="2:65" s="11" customFormat="1" ht="13.5">
      <c r="B266" s="203"/>
      <c r="C266" s="204"/>
      <c r="D266" s="205" t="s">
        <v>136</v>
      </c>
      <c r="E266" s="206" t="s">
        <v>23</v>
      </c>
      <c r="F266" s="207" t="s">
        <v>307</v>
      </c>
      <c r="G266" s="204"/>
      <c r="H266" s="208">
        <v>2</v>
      </c>
      <c r="I266" s="209"/>
      <c r="J266" s="204"/>
      <c r="K266" s="204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136</v>
      </c>
      <c r="AU266" s="214" t="s">
        <v>85</v>
      </c>
      <c r="AV266" s="11" t="s">
        <v>85</v>
      </c>
      <c r="AW266" s="11" t="s">
        <v>38</v>
      </c>
      <c r="AX266" s="11" t="s">
        <v>75</v>
      </c>
      <c r="AY266" s="214" t="s">
        <v>126</v>
      </c>
    </row>
    <row r="267" spans="2:65" s="11" customFormat="1" ht="13.5">
      <c r="B267" s="203"/>
      <c r="C267" s="204"/>
      <c r="D267" s="205" t="s">
        <v>136</v>
      </c>
      <c r="E267" s="206" t="s">
        <v>23</v>
      </c>
      <c r="F267" s="207" t="s">
        <v>308</v>
      </c>
      <c r="G267" s="204"/>
      <c r="H267" s="208">
        <v>1</v>
      </c>
      <c r="I267" s="209"/>
      <c r="J267" s="204"/>
      <c r="K267" s="204"/>
      <c r="L267" s="210"/>
      <c r="M267" s="211"/>
      <c r="N267" s="212"/>
      <c r="O267" s="212"/>
      <c r="P267" s="212"/>
      <c r="Q267" s="212"/>
      <c r="R267" s="212"/>
      <c r="S267" s="212"/>
      <c r="T267" s="213"/>
      <c r="AT267" s="214" t="s">
        <v>136</v>
      </c>
      <c r="AU267" s="214" t="s">
        <v>85</v>
      </c>
      <c r="AV267" s="11" t="s">
        <v>85</v>
      </c>
      <c r="AW267" s="11" t="s">
        <v>38</v>
      </c>
      <c r="AX267" s="11" t="s">
        <v>75</v>
      </c>
      <c r="AY267" s="214" t="s">
        <v>126</v>
      </c>
    </row>
    <row r="268" spans="2:65" s="11" customFormat="1" ht="13.5">
      <c r="B268" s="203"/>
      <c r="C268" s="204"/>
      <c r="D268" s="205" t="s">
        <v>136</v>
      </c>
      <c r="E268" s="206" t="s">
        <v>23</v>
      </c>
      <c r="F268" s="207" t="s">
        <v>309</v>
      </c>
      <c r="G268" s="204"/>
      <c r="H268" s="208">
        <v>1</v>
      </c>
      <c r="I268" s="209"/>
      <c r="J268" s="204"/>
      <c r="K268" s="204"/>
      <c r="L268" s="210"/>
      <c r="M268" s="211"/>
      <c r="N268" s="212"/>
      <c r="O268" s="212"/>
      <c r="P268" s="212"/>
      <c r="Q268" s="212"/>
      <c r="R268" s="212"/>
      <c r="S268" s="212"/>
      <c r="T268" s="213"/>
      <c r="AT268" s="214" t="s">
        <v>136</v>
      </c>
      <c r="AU268" s="214" t="s">
        <v>85</v>
      </c>
      <c r="AV268" s="11" t="s">
        <v>85</v>
      </c>
      <c r="AW268" s="11" t="s">
        <v>38</v>
      </c>
      <c r="AX268" s="11" t="s">
        <v>75</v>
      </c>
      <c r="AY268" s="214" t="s">
        <v>126</v>
      </c>
    </row>
    <row r="269" spans="2:65" s="11" customFormat="1" ht="13.5">
      <c r="B269" s="203"/>
      <c r="C269" s="204"/>
      <c r="D269" s="205" t="s">
        <v>136</v>
      </c>
      <c r="E269" s="206" t="s">
        <v>23</v>
      </c>
      <c r="F269" s="207" t="s">
        <v>310</v>
      </c>
      <c r="G269" s="204"/>
      <c r="H269" s="208">
        <v>1</v>
      </c>
      <c r="I269" s="209"/>
      <c r="J269" s="204"/>
      <c r="K269" s="204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136</v>
      </c>
      <c r="AU269" s="214" t="s">
        <v>85</v>
      </c>
      <c r="AV269" s="11" t="s">
        <v>85</v>
      </c>
      <c r="AW269" s="11" t="s">
        <v>38</v>
      </c>
      <c r="AX269" s="11" t="s">
        <v>75</v>
      </c>
      <c r="AY269" s="214" t="s">
        <v>126</v>
      </c>
    </row>
    <row r="270" spans="2:65" s="12" customFormat="1" ht="13.5">
      <c r="B270" s="215"/>
      <c r="C270" s="216"/>
      <c r="D270" s="205" t="s">
        <v>136</v>
      </c>
      <c r="E270" s="217" t="s">
        <v>23</v>
      </c>
      <c r="F270" s="218" t="s">
        <v>150</v>
      </c>
      <c r="G270" s="216"/>
      <c r="H270" s="219">
        <v>49</v>
      </c>
      <c r="I270" s="220"/>
      <c r="J270" s="216"/>
      <c r="K270" s="216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136</v>
      </c>
      <c r="AU270" s="225" t="s">
        <v>85</v>
      </c>
      <c r="AV270" s="12" t="s">
        <v>134</v>
      </c>
      <c r="AW270" s="12" t="s">
        <v>38</v>
      </c>
      <c r="AX270" s="12" t="s">
        <v>80</v>
      </c>
      <c r="AY270" s="225" t="s">
        <v>126</v>
      </c>
    </row>
    <row r="271" spans="2:65" s="1" customFormat="1" ht="25.5" customHeight="1">
      <c r="B271" s="41"/>
      <c r="C271" s="191" t="s">
        <v>311</v>
      </c>
      <c r="D271" s="191" t="s">
        <v>129</v>
      </c>
      <c r="E271" s="192" t="s">
        <v>312</v>
      </c>
      <c r="F271" s="193" t="s">
        <v>313</v>
      </c>
      <c r="G271" s="194" t="s">
        <v>132</v>
      </c>
      <c r="H271" s="195">
        <v>22</v>
      </c>
      <c r="I271" s="196"/>
      <c r="J271" s="197">
        <f>ROUND(I271*H271,2)</f>
        <v>0</v>
      </c>
      <c r="K271" s="193" t="s">
        <v>23</v>
      </c>
      <c r="L271" s="61"/>
      <c r="M271" s="198" t="s">
        <v>23</v>
      </c>
      <c r="N271" s="199" t="s">
        <v>46</v>
      </c>
      <c r="O271" s="42"/>
      <c r="P271" s="200">
        <f>O271*H271</f>
        <v>0</v>
      </c>
      <c r="Q271" s="200">
        <v>1.24E-2</v>
      </c>
      <c r="R271" s="200">
        <f>Q271*H271</f>
        <v>0.27279999999999999</v>
      </c>
      <c r="S271" s="200">
        <v>0</v>
      </c>
      <c r="T271" s="201">
        <f>S271*H271</f>
        <v>0</v>
      </c>
      <c r="AR271" s="23" t="s">
        <v>134</v>
      </c>
      <c r="AT271" s="23" t="s">
        <v>129</v>
      </c>
      <c r="AU271" s="23" t="s">
        <v>85</v>
      </c>
      <c r="AY271" s="23" t="s">
        <v>126</v>
      </c>
      <c r="BE271" s="202">
        <f>IF(N271="základní",J271,0)</f>
        <v>0</v>
      </c>
      <c r="BF271" s="202">
        <f>IF(N271="snížená",J271,0)</f>
        <v>0</v>
      </c>
      <c r="BG271" s="202">
        <f>IF(N271="zákl. přenesená",J271,0)</f>
        <v>0</v>
      </c>
      <c r="BH271" s="202">
        <f>IF(N271="sníž. přenesená",J271,0)</f>
        <v>0</v>
      </c>
      <c r="BI271" s="202">
        <f>IF(N271="nulová",J271,0)</f>
        <v>0</v>
      </c>
      <c r="BJ271" s="23" t="s">
        <v>80</v>
      </c>
      <c r="BK271" s="202">
        <f>ROUND(I271*H271,2)</f>
        <v>0</v>
      </c>
      <c r="BL271" s="23" t="s">
        <v>134</v>
      </c>
      <c r="BM271" s="23" t="s">
        <v>314</v>
      </c>
    </row>
    <row r="272" spans="2:65" s="13" customFormat="1" ht="13.5">
      <c r="B272" s="236"/>
      <c r="C272" s="237"/>
      <c r="D272" s="205" t="s">
        <v>136</v>
      </c>
      <c r="E272" s="238" t="s">
        <v>23</v>
      </c>
      <c r="F272" s="239" t="s">
        <v>292</v>
      </c>
      <c r="G272" s="237"/>
      <c r="H272" s="238" t="s">
        <v>23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AT272" s="245" t="s">
        <v>136</v>
      </c>
      <c r="AU272" s="245" t="s">
        <v>85</v>
      </c>
      <c r="AV272" s="13" t="s">
        <v>80</v>
      </c>
      <c r="AW272" s="13" t="s">
        <v>38</v>
      </c>
      <c r="AX272" s="13" t="s">
        <v>75</v>
      </c>
      <c r="AY272" s="245" t="s">
        <v>126</v>
      </c>
    </row>
    <row r="273" spans="2:65" s="11" customFormat="1" ht="13.5">
      <c r="B273" s="203"/>
      <c r="C273" s="204"/>
      <c r="D273" s="205" t="s">
        <v>136</v>
      </c>
      <c r="E273" s="206" t="s">
        <v>23</v>
      </c>
      <c r="F273" s="207" t="s">
        <v>315</v>
      </c>
      <c r="G273" s="204"/>
      <c r="H273" s="208">
        <v>4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136</v>
      </c>
      <c r="AU273" s="214" t="s">
        <v>85</v>
      </c>
      <c r="AV273" s="11" t="s">
        <v>85</v>
      </c>
      <c r="AW273" s="11" t="s">
        <v>38</v>
      </c>
      <c r="AX273" s="11" t="s">
        <v>75</v>
      </c>
      <c r="AY273" s="214" t="s">
        <v>126</v>
      </c>
    </row>
    <row r="274" spans="2:65" s="11" customFormat="1" ht="13.5">
      <c r="B274" s="203"/>
      <c r="C274" s="204"/>
      <c r="D274" s="205" t="s">
        <v>136</v>
      </c>
      <c r="E274" s="206" t="s">
        <v>23</v>
      </c>
      <c r="F274" s="207" t="s">
        <v>316</v>
      </c>
      <c r="G274" s="204"/>
      <c r="H274" s="208">
        <v>8</v>
      </c>
      <c r="I274" s="209"/>
      <c r="J274" s="204"/>
      <c r="K274" s="204"/>
      <c r="L274" s="210"/>
      <c r="M274" s="211"/>
      <c r="N274" s="212"/>
      <c r="O274" s="212"/>
      <c r="P274" s="212"/>
      <c r="Q274" s="212"/>
      <c r="R274" s="212"/>
      <c r="S274" s="212"/>
      <c r="T274" s="213"/>
      <c r="AT274" s="214" t="s">
        <v>136</v>
      </c>
      <c r="AU274" s="214" t="s">
        <v>85</v>
      </c>
      <c r="AV274" s="11" t="s">
        <v>85</v>
      </c>
      <c r="AW274" s="11" t="s">
        <v>38</v>
      </c>
      <c r="AX274" s="11" t="s">
        <v>75</v>
      </c>
      <c r="AY274" s="214" t="s">
        <v>126</v>
      </c>
    </row>
    <row r="275" spans="2:65" s="11" customFormat="1" ht="13.5">
      <c r="B275" s="203"/>
      <c r="C275" s="204"/>
      <c r="D275" s="205" t="s">
        <v>136</v>
      </c>
      <c r="E275" s="206" t="s">
        <v>23</v>
      </c>
      <c r="F275" s="207" t="s">
        <v>317</v>
      </c>
      <c r="G275" s="204"/>
      <c r="H275" s="208">
        <v>6</v>
      </c>
      <c r="I275" s="209"/>
      <c r="J275" s="204"/>
      <c r="K275" s="204"/>
      <c r="L275" s="210"/>
      <c r="M275" s="211"/>
      <c r="N275" s="212"/>
      <c r="O275" s="212"/>
      <c r="P275" s="212"/>
      <c r="Q275" s="212"/>
      <c r="R275" s="212"/>
      <c r="S275" s="212"/>
      <c r="T275" s="213"/>
      <c r="AT275" s="214" t="s">
        <v>136</v>
      </c>
      <c r="AU275" s="214" t="s">
        <v>85</v>
      </c>
      <c r="AV275" s="11" t="s">
        <v>85</v>
      </c>
      <c r="AW275" s="11" t="s">
        <v>38</v>
      </c>
      <c r="AX275" s="11" t="s">
        <v>75</v>
      </c>
      <c r="AY275" s="214" t="s">
        <v>126</v>
      </c>
    </row>
    <row r="276" spans="2:65" s="11" customFormat="1" ht="13.5">
      <c r="B276" s="203"/>
      <c r="C276" s="204"/>
      <c r="D276" s="205" t="s">
        <v>136</v>
      </c>
      <c r="E276" s="206" t="s">
        <v>23</v>
      </c>
      <c r="F276" s="207" t="s">
        <v>318</v>
      </c>
      <c r="G276" s="204"/>
      <c r="H276" s="208">
        <v>2</v>
      </c>
      <c r="I276" s="209"/>
      <c r="J276" s="204"/>
      <c r="K276" s="204"/>
      <c r="L276" s="210"/>
      <c r="M276" s="211"/>
      <c r="N276" s="212"/>
      <c r="O276" s="212"/>
      <c r="P276" s="212"/>
      <c r="Q276" s="212"/>
      <c r="R276" s="212"/>
      <c r="S276" s="212"/>
      <c r="T276" s="213"/>
      <c r="AT276" s="214" t="s">
        <v>136</v>
      </c>
      <c r="AU276" s="214" t="s">
        <v>85</v>
      </c>
      <c r="AV276" s="11" t="s">
        <v>85</v>
      </c>
      <c r="AW276" s="11" t="s">
        <v>38</v>
      </c>
      <c r="AX276" s="11" t="s">
        <v>75</v>
      </c>
      <c r="AY276" s="214" t="s">
        <v>126</v>
      </c>
    </row>
    <row r="277" spans="2:65" s="11" customFormat="1" ht="13.5">
      <c r="B277" s="203"/>
      <c r="C277" s="204"/>
      <c r="D277" s="205" t="s">
        <v>136</v>
      </c>
      <c r="E277" s="206" t="s">
        <v>23</v>
      </c>
      <c r="F277" s="207" t="s">
        <v>319</v>
      </c>
      <c r="G277" s="204"/>
      <c r="H277" s="208">
        <v>1</v>
      </c>
      <c r="I277" s="209"/>
      <c r="J277" s="204"/>
      <c r="K277" s="204"/>
      <c r="L277" s="210"/>
      <c r="M277" s="211"/>
      <c r="N277" s="212"/>
      <c r="O277" s="212"/>
      <c r="P277" s="212"/>
      <c r="Q277" s="212"/>
      <c r="R277" s="212"/>
      <c r="S277" s="212"/>
      <c r="T277" s="213"/>
      <c r="AT277" s="214" t="s">
        <v>136</v>
      </c>
      <c r="AU277" s="214" t="s">
        <v>85</v>
      </c>
      <c r="AV277" s="11" t="s">
        <v>85</v>
      </c>
      <c r="AW277" s="11" t="s">
        <v>38</v>
      </c>
      <c r="AX277" s="11" t="s">
        <v>75</v>
      </c>
      <c r="AY277" s="214" t="s">
        <v>126</v>
      </c>
    </row>
    <row r="278" spans="2:65" s="11" customFormat="1" ht="13.5">
      <c r="B278" s="203"/>
      <c r="C278" s="204"/>
      <c r="D278" s="205" t="s">
        <v>136</v>
      </c>
      <c r="E278" s="206" t="s">
        <v>23</v>
      </c>
      <c r="F278" s="207" t="s">
        <v>320</v>
      </c>
      <c r="G278" s="204"/>
      <c r="H278" s="208">
        <v>1</v>
      </c>
      <c r="I278" s="209"/>
      <c r="J278" s="204"/>
      <c r="K278" s="204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136</v>
      </c>
      <c r="AU278" s="214" t="s">
        <v>85</v>
      </c>
      <c r="AV278" s="11" t="s">
        <v>85</v>
      </c>
      <c r="AW278" s="11" t="s">
        <v>38</v>
      </c>
      <c r="AX278" s="11" t="s">
        <v>75</v>
      </c>
      <c r="AY278" s="214" t="s">
        <v>126</v>
      </c>
    </row>
    <row r="279" spans="2:65" s="12" customFormat="1" ht="13.5">
      <c r="B279" s="215"/>
      <c r="C279" s="216"/>
      <c r="D279" s="205" t="s">
        <v>136</v>
      </c>
      <c r="E279" s="217" t="s">
        <v>23</v>
      </c>
      <c r="F279" s="218" t="s">
        <v>150</v>
      </c>
      <c r="G279" s="216"/>
      <c r="H279" s="219">
        <v>22</v>
      </c>
      <c r="I279" s="220"/>
      <c r="J279" s="216"/>
      <c r="K279" s="216"/>
      <c r="L279" s="221"/>
      <c r="M279" s="222"/>
      <c r="N279" s="223"/>
      <c r="O279" s="223"/>
      <c r="P279" s="223"/>
      <c r="Q279" s="223"/>
      <c r="R279" s="223"/>
      <c r="S279" s="223"/>
      <c r="T279" s="224"/>
      <c r="AT279" s="225" t="s">
        <v>136</v>
      </c>
      <c r="AU279" s="225" t="s">
        <v>85</v>
      </c>
      <c r="AV279" s="12" t="s">
        <v>134</v>
      </c>
      <c r="AW279" s="12" t="s">
        <v>38</v>
      </c>
      <c r="AX279" s="12" t="s">
        <v>80</v>
      </c>
      <c r="AY279" s="225" t="s">
        <v>126</v>
      </c>
    </row>
    <row r="280" spans="2:65" s="1" customFormat="1" ht="25.5" customHeight="1">
      <c r="B280" s="41"/>
      <c r="C280" s="191" t="s">
        <v>321</v>
      </c>
      <c r="D280" s="191" t="s">
        <v>129</v>
      </c>
      <c r="E280" s="192" t="s">
        <v>322</v>
      </c>
      <c r="F280" s="193" t="s">
        <v>323</v>
      </c>
      <c r="G280" s="194" t="s">
        <v>132</v>
      </c>
      <c r="H280" s="195">
        <v>23</v>
      </c>
      <c r="I280" s="196"/>
      <c r="J280" s="197">
        <f>ROUND(I280*H280,2)</f>
        <v>0</v>
      </c>
      <c r="K280" s="193" t="s">
        <v>23</v>
      </c>
      <c r="L280" s="61"/>
      <c r="M280" s="198" t="s">
        <v>23</v>
      </c>
      <c r="N280" s="199" t="s">
        <v>46</v>
      </c>
      <c r="O280" s="42"/>
      <c r="P280" s="200">
        <f>O280*H280</f>
        <v>0</v>
      </c>
      <c r="Q280" s="200">
        <v>1.14E-2</v>
      </c>
      <c r="R280" s="200">
        <f>Q280*H280</f>
        <v>0.26219999999999999</v>
      </c>
      <c r="S280" s="200">
        <v>0</v>
      </c>
      <c r="T280" s="201">
        <f>S280*H280</f>
        <v>0</v>
      </c>
      <c r="AR280" s="23" t="s">
        <v>134</v>
      </c>
      <c r="AT280" s="23" t="s">
        <v>129</v>
      </c>
      <c r="AU280" s="23" t="s">
        <v>85</v>
      </c>
      <c r="AY280" s="23" t="s">
        <v>126</v>
      </c>
      <c r="BE280" s="202">
        <f>IF(N280="základní",J280,0)</f>
        <v>0</v>
      </c>
      <c r="BF280" s="202">
        <f>IF(N280="snížená",J280,0)</f>
        <v>0</v>
      </c>
      <c r="BG280" s="202">
        <f>IF(N280="zákl. přenesená",J280,0)</f>
        <v>0</v>
      </c>
      <c r="BH280" s="202">
        <f>IF(N280="sníž. přenesená",J280,0)</f>
        <v>0</v>
      </c>
      <c r="BI280" s="202">
        <f>IF(N280="nulová",J280,0)</f>
        <v>0</v>
      </c>
      <c r="BJ280" s="23" t="s">
        <v>80</v>
      </c>
      <c r="BK280" s="202">
        <f>ROUND(I280*H280,2)</f>
        <v>0</v>
      </c>
      <c r="BL280" s="23" t="s">
        <v>134</v>
      </c>
      <c r="BM280" s="23" t="s">
        <v>324</v>
      </c>
    </row>
    <row r="281" spans="2:65" s="13" customFormat="1" ht="13.5">
      <c r="B281" s="236"/>
      <c r="C281" s="237"/>
      <c r="D281" s="205" t="s">
        <v>136</v>
      </c>
      <c r="E281" s="238" t="s">
        <v>23</v>
      </c>
      <c r="F281" s="239" t="s">
        <v>292</v>
      </c>
      <c r="G281" s="237"/>
      <c r="H281" s="238" t="s">
        <v>23</v>
      </c>
      <c r="I281" s="240"/>
      <c r="J281" s="237"/>
      <c r="K281" s="237"/>
      <c r="L281" s="241"/>
      <c r="M281" s="242"/>
      <c r="N281" s="243"/>
      <c r="O281" s="243"/>
      <c r="P281" s="243"/>
      <c r="Q281" s="243"/>
      <c r="R281" s="243"/>
      <c r="S281" s="243"/>
      <c r="T281" s="244"/>
      <c r="AT281" s="245" t="s">
        <v>136</v>
      </c>
      <c r="AU281" s="245" t="s">
        <v>85</v>
      </c>
      <c r="AV281" s="13" t="s">
        <v>80</v>
      </c>
      <c r="AW281" s="13" t="s">
        <v>38</v>
      </c>
      <c r="AX281" s="13" t="s">
        <v>75</v>
      </c>
      <c r="AY281" s="245" t="s">
        <v>126</v>
      </c>
    </row>
    <row r="282" spans="2:65" s="11" customFormat="1" ht="13.5">
      <c r="B282" s="203"/>
      <c r="C282" s="204"/>
      <c r="D282" s="205" t="s">
        <v>136</v>
      </c>
      <c r="E282" s="206" t="s">
        <v>23</v>
      </c>
      <c r="F282" s="207" t="s">
        <v>325</v>
      </c>
      <c r="G282" s="204"/>
      <c r="H282" s="208">
        <v>5</v>
      </c>
      <c r="I282" s="209"/>
      <c r="J282" s="204"/>
      <c r="K282" s="204"/>
      <c r="L282" s="210"/>
      <c r="M282" s="211"/>
      <c r="N282" s="212"/>
      <c r="O282" s="212"/>
      <c r="P282" s="212"/>
      <c r="Q282" s="212"/>
      <c r="R282" s="212"/>
      <c r="S282" s="212"/>
      <c r="T282" s="213"/>
      <c r="AT282" s="214" t="s">
        <v>136</v>
      </c>
      <c r="AU282" s="214" t="s">
        <v>85</v>
      </c>
      <c r="AV282" s="11" t="s">
        <v>85</v>
      </c>
      <c r="AW282" s="11" t="s">
        <v>38</v>
      </c>
      <c r="AX282" s="11" t="s">
        <v>75</v>
      </c>
      <c r="AY282" s="214" t="s">
        <v>126</v>
      </c>
    </row>
    <row r="283" spans="2:65" s="11" customFormat="1" ht="13.5">
      <c r="B283" s="203"/>
      <c r="C283" s="204"/>
      <c r="D283" s="205" t="s">
        <v>136</v>
      </c>
      <c r="E283" s="206" t="s">
        <v>23</v>
      </c>
      <c r="F283" s="207" t="s">
        <v>326</v>
      </c>
      <c r="G283" s="204"/>
      <c r="H283" s="208">
        <v>5</v>
      </c>
      <c r="I283" s="209"/>
      <c r="J283" s="204"/>
      <c r="K283" s="204"/>
      <c r="L283" s="210"/>
      <c r="M283" s="211"/>
      <c r="N283" s="212"/>
      <c r="O283" s="212"/>
      <c r="P283" s="212"/>
      <c r="Q283" s="212"/>
      <c r="R283" s="212"/>
      <c r="S283" s="212"/>
      <c r="T283" s="213"/>
      <c r="AT283" s="214" t="s">
        <v>136</v>
      </c>
      <c r="AU283" s="214" t="s">
        <v>85</v>
      </c>
      <c r="AV283" s="11" t="s">
        <v>85</v>
      </c>
      <c r="AW283" s="11" t="s">
        <v>38</v>
      </c>
      <c r="AX283" s="11" t="s">
        <v>75</v>
      </c>
      <c r="AY283" s="214" t="s">
        <v>126</v>
      </c>
    </row>
    <row r="284" spans="2:65" s="11" customFormat="1" ht="13.5">
      <c r="B284" s="203"/>
      <c r="C284" s="204"/>
      <c r="D284" s="205" t="s">
        <v>136</v>
      </c>
      <c r="E284" s="206" t="s">
        <v>23</v>
      </c>
      <c r="F284" s="207" t="s">
        <v>327</v>
      </c>
      <c r="G284" s="204"/>
      <c r="H284" s="208">
        <v>1</v>
      </c>
      <c r="I284" s="209"/>
      <c r="J284" s="204"/>
      <c r="K284" s="204"/>
      <c r="L284" s="210"/>
      <c r="M284" s="211"/>
      <c r="N284" s="212"/>
      <c r="O284" s="212"/>
      <c r="P284" s="212"/>
      <c r="Q284" s="212"/>
      <c r="R284" s="212"/>
      <c r="S284" s="212"/>
      <c r="T284" s="213"/>
      <c r="AT284" s="214" t="s">
        <v>136</v>
      </c>
      <c r="AU284" s="214" t="s">
        <v>85</v>
      </c>
      <c r="AV284" s="11" t="s">
        <v>85</v>
      </c>
      <c r="AW284" s="11" t="s">
        <v>38</v>
      </c>
      <c r="AX284" s="11" t="s">
        <v>75</v>
      </c>
      <c r="AY284" s="214" t="s">
        <v>126</v>
      </c>
    </row>
    <row r="285" spans="2:65" s="11" customFormat="1" ht="13.5">
      <c r="B285" s="203"/>
      <c r="C285" s="204"/>
      <c r="D285" s="205" t="s">
        <v>136</v>
      </c>
      <c r="E285" s="206" t="s">
        <v>23</v>
      </c>
      <c r="F285" s="207" t="s">
        <v>328</v>
      </c>
      <c r="G285" s="204"/>
      <c r="H285" s="208">
        <v>1</v>
      </c>
      <c r="I285" s="209"/>
      <c r="J285" s="204"/>
      <c r="K285" s="204"/>
      <c r="L285" s="210"/>
      <c r="M285" s="211"/>
      <c r="N285" s="212"/>
      <c r="O285" s="212"/>
      <c r="P285" s="212"/>
      <c r="Q285" s="212"/>
      <c r="R285" s="212"/>
      <c r="S285" s="212"/>
      <c r="T285" s="213"/>
      <c r="AT285" s="214" t="s">
        <v>136</v>
      </c>
      <c r="AU285" s="214" t="s">
        <v>85</v>
      </c>
      <c r="AV285" s="11" t="s">
        <v>85</v>
      </c>
      <c r="AW285" s="11" t="s">
        <v>38</v>
      </c>
      <c r="AX285" s="11" t="s">
        <v>75</v>
      </c>
      <c r="AY285" s="214" t="s">
        <v>126</v>
      </c>
    </row>
    <row r="286" spans="2:65" s="11" customFormat="1" ht="13.5">
      <c r="B286" s="203"/>
      <c r="C286" s="204"/>
      <c r="D286" s="205" t="s">
        <v>136</v>
      </c>
      <c r="E286" s="206" t="s">
        <v>23</v>
      </c>
      <c r="F286" s="207" t="s">
        <v>329</v>
      </c>
      <c r="G286" s="204"/>
      <c r="H286" s="208">
        <v>1</v>
      </c>
      <c r="I286" s="209"/>
      <c r="J286" s="204"/>
      <c r="K286" s="204"/>
      <c r="L286" s="210"/>
      <c r="M286" s="211"/>
      <c r="N286" s="212"/>
      <c r="O286" s="212"/>
      <c r="P286" s="212"/>
      <c r="Q286" s="212"/>
      <c r="R286" s="212"/>
      <c r="S286" s="212"/>
      <c r="T286" s="213"/>
      <c r="AT286" s="214" t="s">
        <v>136</v>
      </c>
      <c r="AU286" s="214" t="s">
        <v>85</v>
      </c>
      <c r="AV286" s="11" t="s">
        <v>85</v>
      </c>
      <c r="AW286" s="11" t="s">
        <v>38</v>
      </c>
      <c r="AX286" s="11" t="s">
        <v>75</v>
      </c>
      <c r="AY286" s="214" t="s">
        <v>126</v>
      </c>
    </row>
    <row r="287" spans="2:65" s="11" customFormat="1" ht="13.5">
      <c r="B287" s="203"/>
      <c r="C287" s="204"/>
      <c r="D287" s="205" t="s">
        <v>136</v>
      </c>
      <c r="E287" s="206" t="s">
        <v>23</v>
      </c>
      <c r="F287" s="207" t="s">
        <v>330</v>
      </c>
      <c r="G287" s="204"/>
      <c r="H287" s="208">
        <v>1</v>
      </c>
      <c r="I287" s="209"/>
      <c r="J287" s="204"/>
      <c r="K287" s="204"/>
      <c r="L287" s="210"/>
      <c r="M287" s="211"/>
      <c r="N287" s="212"/>
      <c r="O287" s="212"/>
      <c r="P287" s="212"/>
      <c r="Q287" s="212"/>
      <c r="R287" s="212"/>
      <c r="S287" s="212"/>
      <c r="T287" s="213"/>
      <c r="AT287" s="214" t="s">
        <v>136</v>
      </c>
      <c r="AU287" s="214" t="s">
        <v>85</v>
      </c>
      <c r="AV287" s="11" t="s">
        <v>85</v>
      </c>
      <c r="AW287" s="11" t="s">
        <v>38</v>
      </c>
      <c r="AX287" s="11" t="s">
        <v>75</v>
      </c>
      <c r="AY287" s="214" t="s">
        <v>126</v>
      </c>
    </row>
    <row r="288" spans="2:65" s="11" customFormat="1" ht="13.5">
      <c r="B288" s="203"/>
      <c r="C288" s="204"/>
      <c r="D288" s="205" t="s">
        <v>136</v>
      </c>
      <c r="E288" s="206" t="s">
        <v>23</v>
      </c>
      <c r="F288" s="207" t="s">
        <v>331</v>
      </c>
      <c r="G288" s="204"/>
      <c r="H288" s="208">
        <v>1</v>
      </c>
      <c r="I288" s="209"/>
      <c r="J288" s="204"/>
      <c r="K288" s="204"/>
      <c r="L288" s="210"/>
      <c r="M288" s="211"/>
      <c r="N288" s="212"/>
      <c r="O288" s="212"/>
      <c r="P288" s="212"/>
      <c r="Q288" s="212"/>
      <c r="R288" s="212"/>
      <c r="S288" s="212"/>
      <c r="T288" s="213"/>
      <c r="AT288" s="214" t="s">
        <v>136</v>
      </c>
      <c r="AU288" s="214" t="s">
        <v>85</v>
      </c>
      <c r="AV288" s="11" t="s">
        <v>85</v>
      </c>
      <c r="AW288" s="11" t="s">
        <v>38</v>
      </c>
      <c r="AX288" s="11" t="s">
        <v>75</v>
      </c>
      <c r="AY288" s="214" t="s">
        <v>126</v>
      </c>
    </row>
    <row r="289" spans="2:65" s="11" customFormat="1" ht="13.5">
      <c r="B289" s="203"/>
      <c r="C289" s="204"/>
      <c r="D289" s="205" t="s">
        <v>136</v>
      </c>
      <c r="E289" s="206" t="s">
        <v>23</v>
      </c>
      <c r="F289" s="207" t="s">
        <v>332</v>
      </c>
      <c r="G289" s="204"/>
      <c r="H289" s="208">
        <v>1</v>
      </c>
      <c r="I289" s="209"/>
      <c r="J289" s="204"/>
      <c r="K289" s="204"/>
      <c r="L289" s="210"/>
      <c r="M289" s="211"/>
      <c r="N289" s="212"/>
      <c r="O289" s="212"/>
      <c r="P289" s="212"/>
      <c r="Q289" s="212"/>
      <c r="R289" s="212"/>
      <c r="S289" s="212"/>
      <c r="T289" s="213"/>
      <c r="AT289" s="214" t="s">
        <v>136</v>
      </c>
      <c r="AU289" s="214" t="s">
        <v>85</v>
      </c>
      <c r="AV289" s="11" t="s">
        <v>85</v>
      </c>
      <c r="AW289" s="11" t="s">
        <v>38</v>
      </c>
      <c r="AX289" s="11" t="s">
        <v>75</v>
      </c>
      <c r="AY289" s="214" t="s">
        <v>126</v>
      </c>
    </row>
    <row r="290" spans="2:65" s="11" customFormat="1" ht="13.5">
      <c r="B290" s="203"/>
      <c r="C290" s="204"/>
      <c r="D290" s="205" t="s">
        <v>136</v>
      </c>
      <c r="E290" s="206" t="s">
        <v>23</v>
      </c>
      <c r="F290" s="207" t="s">
        <v>333</v>
      </c>
      <c r="G290" s="204"/>
      <c r="H290" s="208">
        <v>2</v>
      </c>
      <c r="I290" s="209"/>
      <c r="J290" s="204"/>
      <c r="K290" s="204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136</v>
      </c>
      <c r="AU290" s="214" t="s">
        <v>85</v>
      </c>
      <c r="AV290" s="11" t="s">
        <v>85</v>
      </c>
      <c r="AW290" s="11" t="s">
        <v>38</v>
      </c>
      <c r="AX290" s="11" t="s">
        <v>75</v>
      </c>
      <c r="AY290" s="214" t="s">
        <v>126</v>
      </c>
    </row>
    <row r="291" spans="2:65" s="11" customFormat="1" ht="13.5">
      <c r="B291" s="203"/>
      <c r="C291" s="204"/>
      <c r="D291" s="205" t="s">
        <v>136</v>
      </c>
      <c r="E291" s="206" t="s">
        <v>23</v>
      </c>
      <c r="F291" s="207" t="s">
        <v>334</v>
      </c>
      <c r="G291" s="204"/>
      <c r="H291" s="208">
        <v>2</v>
      </c>
      <c r="I291" s="209"/>
      <c r="J291" s="204"/>
      <c r="K291" s="204"/>
      <c r="L291" s="210"/>
      <c r="M291" s="211"/>
      <c r="N291" s="212"/>
      <c r="O291" s="212"/>
      <c r="P291" s="212"/>
      <c r="Q291" s="212"/>
      <c r="R291" s="212"/>
      <c r="S291" s="212"/>
      <c r="T291" s="213"/>
      <c r="AT291" s="214" t="s">
        <v>136</v>
      </c>
      <c r="AU291" s="214" t="s">
        <v>85</v>
      </c>
      <c r="AV291" s="11" t="s">
        <v>85</v>
      </c>
      <c r="AW291" s="11" t="s">
        <v>38</v>
      </c>
      <c r="AX291" s="11" t="s">
        <v>75</v>
      </c>
      <c r="AY291" s="214" t="s">
        <v>126</v>
      </c>
    </row>
    <row r="292" spans="2:65" s="11" customFormat="1" ht="13.5">
      <c r="B292" s="203"/>
      <c r="C292" s="204"/>
      <c r="D292" s="205" t="s">
        <v>136</v>
      </c>
      <c r="E292" s="206" t="s">
        <v>23</v>
      </c>
      <c r="F292" s="207" t="s">
        <v>335</v>
      </c>
      <c r="G292" s="204"/>
      <c r="H292" s="208">
        <v>1</v>
      </c>
      <c r="I292" s="209"/>
      <c r="J292" s="204"/>
      <c r="K292" s="204"/>
      <c r="L292" s="210"/>
      <c r="M292" s="211"/>
      <c r="N292" s="212"/>
      <c r="O292" s="212"/>
      <c r="P292" s="212"/>
      <c r="Q292" s="212"/>
      <c r="R292" s="212"/>
      <c r="S292" s="212"/>
      <c r="T292" s="213"/>
      <c r="AT292" s="214" t="s">
        <v>136</v>
      </c>
      <c r="AU292" s="214" t="s">
        <v>85</v>
      </c>
      <c r="AV292" s="11" t="s">
        <v>85</v>
      </c>
      <c r="AW292" s="11" t="s">
        <v>38</v>
      </c>
      <c r="AX292" s="11" t="s">
        <v>75</v>
      </c>
      <c r="AY292" s="214" t="s">
        <v>126</v>
      </c>
    </row>
    <row r="293" spans="2:65" s="11" customFormat="1" ht="13.5">
      <c r="B293" s="203"/>
      <c r="C293" s="204"/>
      <c r="D293" s="205" t="s">
        <v>136</v>
      </c>
      <c r="E293" s="206" t="s">
        <v>23</v>
      </c>
      <c r="F293" s="207" t="s">
        <v>336</v>
      </c>
      <c r="G293" s="204"/>
      <c r="H293" s="208">
        <v>1</v>
      </c>
      <c r="I293" s="209"/>
      <c r="J293" s="204"/>
      <c r="K293" s="204"/>
      <c r="L293" s="210"/>
      <c r="M293" s="211"/>
      <c r="N293" s="212"/>
      <c r="O293" s="212"/>
      <c r="P293" s="212"/>
      <c r="Q293" s="212"/>
      <c r="R293" s="212"/>
      <c r="S293" s="212"/>
      <c r="T293" s="213"/>
      <c r="AT293" s="214" t="s">
        <v>136</v>
      </c>
      <c r="AU293" s="214" t="s">
        <v>85</v>
      </c>
      <c r="AV293" s="11" t="s">
        <v>85</v>
      </c>
      <c r="AW293" s="11" t="s">
        <v>38</v>
      </c>
      <c r="AX293" s="11" t="s">
        <v>75</v>
      </c>
      <c r="AY293" s="214" t="s">
        <v>126</v>
      </c>
    </row>
    <row r="294" spans="2:65" s="11" customFormat="1" ht="13.5">
      <c r="B294" s="203"/>
      <c r="C294" s="204"/>
      <c r="D294" s="205" t="s">
        <v>136</v>
      </c>
      <c r="E294" s="206" t="s">
        <v>23</v>
      </c>
      <c r="F294" s="207" t="s">
        <v>337</v>
      </c>
      <c r="G294" s="204"/>
      <c r="H294" s="208">
        <v>1</v>
      </c>
      <c r="I294" s="209"/>
      <c r="J294" s="204"/>
      <c r="K294" s="204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136</v>
      </c>
      <c r="AU294" s="214" t="s">
        <v>85</v>
      </c>
      <c r="AV294" s="11" t="s">
        <v>85</v>
      </c>
      <c r="AW294" s="11" t="s">
        <v>38</v>
      </c>
      <c r="AX294" s="11" t="s">
        <v>75</v>
      </c>
      <c r="AY294" s="214" t="s">
        <v>126</v>
      </c>
    </row>
    <row r="295" spans="2:65" s="12" customFormat="1" ht="13.5">
      <c r="B295" s="215"/>
      <c r="C295" s="216"/>
      <c r="D295" s="205" t="s">
        <v>136</v>
      </c>
      <c r="E295" s="217" t="s">
        <v>23</v>
      </c>
      <c r="F295" s="218" t="s">
        <v>150</v>
      </c>
      <c r="G295" s="216"/>
      <c r="H295" s="219">
        <v>23</v>
      </c>
      <c r="I295" s="220"/>
      <c r="J295" s="216"/>
      <c r="K295" s="216"/>
      <c r="L295" s="221"/>
      <c r="M295" s="222"/>
      <c r="N295" s="223"/>
      <c r="O295" s="223"/>
      <c r="P295" s="223"/>
      <c r="Q295" s="223"/>
      <c r="R295" s="223"/>
      <c r="S295" s="223"/>
      <c r="T295" s="224"/>
      <c r="AT295" s="225" t="s">
        <v>136</v>
      </c>
      <c r="AU295" s="225" t="s">
        <v>85</v>
      </c>
      <c r="AV295" s="12" t="s">
        <v>134</v>
      </c>
      <c r="AW295" s="12" t="s">
        <v>38</v>
      </c>
      <c r="AX295" s="12" t="s">
        <v>80</v>
      </c>
      <c r="AY295" s="225" t="s">
        <v>126</v>
      </c>
    </row>
    <row r="296" spans="2:65" s="1" customFormat="1" ht="16.5" customHeight="1">
      <c r="B296" s="41"/>
      <c r="C296" s="191" t="s">
        <v>10</v>
      </c>
      <c r="D296" s="191" t="s">
        <v>129</v>
      </c>
      <c r="E296" s="192" t="s">
        <v>338</v>
      </c>
      <c r="F296" s="193" t="s">
        <v>339</v>
      </c>
      <c r="G296" s="194" t="s">
        <v>132</v>
      </c>
      <c r="H296" s="195">
        <v>55</v>
      </c>
      <c r="I296" s="196"/>
      <c r="J296" s="197">
        <f>ROUND(I296*H296,2)</f>
        <v>0</v>
      </c>
      <c r="K296" s="193" t="s">
        <v>133</v>
      </c>
      <c r="L296" s="61"/>
      <c r="M296" s="198" t="s">
        <v>23</v>
      </c>
      <c r="N296" s="199" t="s">
        <v>46</v>
      </c>
      <c r="O296" s="42"/>
      <c r="P296" s="200">
        <f>O296*H296</f>
        <v>0</v>
      </c>
      <c r="Q296" s="200">
        <v>2.2300000000000002E-3</v>
      </c>
      <c r="R296" s="200">
        <f>Q296*H296</f>
        <v>0.12265000000000001</v>
      </c>
      <c r="S296" s="200">
        <v>0</v>
      </c>
      <c r="T296" s="201">
        <f>S296*H296</f>
        <v>0</v>
      </c>
      <c r="AR296" s="23" t="s">
        <v>134</v>
      </c>
      <c r="AT296" s="23" t="s">
        <v>129</v>
      </c>
      <c r="AU296" s="23" t="s">
        <v>85</v>
      </c>
      <c r="AY296" s="23" t="s">
        <v>126</v>
      </c>
      <c r="BE296" s="202">
        <f>IF(N296="základní",J296,0)</f>
        <v>0</v>
      </c>
      <c r="BF296" s="202">
        <f>IF(N296="snížená",J296,0)</f>
        <v>0</v>
      </c>
      <c r="BG296" s="202">
        <f>IF(N296="zákl. přenesená",J296,0)</f>
        <v>0</v>
      </c>
      <c r="BH296" s="202">
        <f>IF(N296="sníž. přenesená",J296,0)</f>
        <v>0</v>
      </c>
      <c r="BI296" s="202">
        <f>IF(N296="nulová",J296,0)</f>
        <v>0</v>
      </c>
      <c r="BJ296" s="23" t="s">
        <v>80</v>
      </c>
      <c r="BK296" s="202">
        <f>ROUND(I296*H296,2)</f>
        <v>0</v>
      </c>
      <c r="BL296" s="23" t="s">
        <v>134</v>
      </c>
      <c r="BM296" s="23" t="s">
        <v>340</v>
      </c>
    </row>
    <row r="297" spans="2:65" s="13" customFormat="1" ht="13.5">
      <c r="B297" s="236"/>
      <c r="C297" s="237"/>
      <c r="D297" s="205" t="s">
        <v>136</v>
      </c>
      <c r="E297" s="238" t="s">
        <v>23</v>
      </c>
      <c r="F297" s="239" t="s">
        <v>341</v>
      </c>
      <c r="G297" s="237"/>
      <c r="H297" s="238" t="s">
        <v>23</v>
      </c>
      <c r="I297" s="240"/>
      <c r="J297" s="237"/>
      <c r="K297" s="237"/>
      <c r="L297" s="241"/>
      <c r="M297" s="242"/>
      <c r="N297" s="243"/>
      <c r="O297" s="243"/>
      <c r="P297" s="243"/>
      <c r="Q297" s="243"/>
      <c r="R297" s="243"/>
      <c r="S297" s="243"/>
      <c r="T297" s="244"/>
      <c r="AT297" s="245" t="s">
        <v>136</v>
      </c>
      <c r="AU297" s="245" t="s">
        <v>85</v>
      </c>
      <c r="AV297" s="13" t="s">
        <v>80</v>
      </c>
      <c r="AW297" s="13" t="s">
        <v>38</v>
      </c>
      <c r="AX297" s="13" t="s">
        <v>75</v>
      </c>
      <c r="AY297" s="245" t="s">
        <v>126</v>
      </c>
    </row>
    <row r="298" spans="2:65" s="11" customFormat="1" ht="13.5">
      <c r="B298" s="203"/>
      <c r="C298" s="204"/>
      <c r="D298" s="205" t="s">
        <v>136</v>
      </c>
      <c r="E298" s="206" t="s">
        <v>23</v>
      </c>
      <c r="F298" s="207" t="s">
        <v>315</v>
      </c>
      <c r="G298" s="204"/>
      <c r="H298" s="208">
        <v>4</v>
      </c>
      <c r="I298" s="209"/>
      <c r="J298" s="204"/>
      <c r="K298" s="204"/>
      <c r="L298" s="210"/>
      <c r="M298" s="211"/>
      <c r="N298" s="212"/>
      <c r="O298" s="212"/>
      <c r="P298" s="212"/>
      <c r="Q298" s="212"/>
      <c r="R298" s="212"/>
      <c r="S298" s="212"/>
      <c r="T298" s="213"/>
      <c r="AT298" s="214" t="s">
        <v>136</v>
      </c>
      <c r="AU298" s="214" t="s">
        <v>85</v>
      </c>
      <c r="AV298" s="11" t="s">
        <v>85</v>
      </c>
      <c r="AW298" s="11" t="s">
        <v>38</v>
      </c>
      <c r="AX298" s="11" t="s">
        <v>75</v>
      </c>
      <c r="AY298" s="214" t="s">
        <v>126</v>
      </c>
    </row>
    <row r="299" spans="2:65" s="11" customFormat="1" ht="13.5">
      <c r="B299" s="203"/>
      <c r="C299" s="204"/>
      <c r="D299" s="205" t="s">
        <v>136</v>
      </c>
      <c r="E299" s="206" t="s">
        <v>23</v>
      </c>
      <c r="F299" s="207" t="s">
        <v>342</v>
      </c>
      <c r="G299" s="204"/>
      <c r="H299" s="208">
        <v>1</v>
      </c>
      <c r="I299" s="209"/>
      <c r="J299" s="204"/>
      <c r="K299" s="204"/>
      <c r="L299" s="210"/>
      <c r="M299" s="211"/>
      <c r="N299" s="212"/>
      <c r="O299" s="212"/>
      <c r="P299" s="212"/>
      <c r="Q299" s="212"/>
      <c r="R299" s="212"/>
      <c r="S299" s="212"/>
      <c r="T299" s="213"/>
      <c r="AT299" s="214" t="s">
        <v>136</v>
      </c>
      <c r="AU299" s="214" t="s">
        <v>85</v>
      </c>
      <c r="AV299" s="11" t="s">
        <v>85</v>
      </c>
      <c r="AW299" s="11" t="s">
        <v>38</v>
      </c>
      <c r="AX299" s="11" t="s">
        <v>75</v>
      </c>
      <c r="AY299" s="214" t="s">
        <v>126</v>
      </c>
    </row>
    <row r="300" spans="2:65" s="11" customFormat="1" ht="13.5">
      <c r="B300" s="203"/>
      <c r="C300" s="204"/>
      <c r="D300" s="205" t="s">
        <v>136</v>
      </c>
      <c r="E300" s="206" t="s">
        <v>23</v>
      </c>
      <c r="F300" s="207" t="s">
        <v>343</v>
      </c>
      <c r="G300" s="204"/>
      <c r="H300" s="208">
        <v>1</v>
      </c>
      <c r="I300" s="209"/>
      <c r="J300" s="204"/>
      <c r="K300" s="204"/>
      <c r="L300" s="210"/>
      <c r="M300" s="211"/>
      <c r="N300" s="212"/>
      <c r="O300" s="212"/>
      <c r="P300" s="212"/>
      <c r="Q300" s="212"/>
      <c r="R300" s="212"/>
      <c r="S300" s="212"/>
      <c r="T300" s="213"/>
      <c r="AT300" s="214" t="s">
        <v>136</v>
      </c>
      <c r="AU300" s="214" t="s">
        <v>85</v>
      </c>
      <c r="AV300" s="11" t="s">
        <v>85</v>
      </c>
      <c r="AW300" s="11" t="s">
        <v>38</v>
      </c>
      <c r="AX300" s="11" t="s">
        <v>75</v>
      </c>
      <c r="AY300" s="214" t="s">
        <v>126</v>
      </c>
    </row>
    <row r="301" spans="2:65" s="11" customFormat="1" ht="13.5">
      <c r="B301" s="203"/>
      <c r="C301" s="204"/>
      <c r="D301" s="205" t="s">
        <v>136</v>
      </c>
      <c r="E301" s="206" t="s">
        <v>23</v>
      </c>
      <c r="F301" s="207" t="s">
        <v>299</v>
      </c>
      <c r="G301" s="204"/>
      <c r="H301" s="208">
        <v>28</v>
      </c>
      <c r="I301" s="209"/>
      <c r="J301" s="204"/>
      <c r="K301" s="204"/>
      <c r="L301" s="210"/>
      <c r="M301" s="211"/>
      <c r="N301" s="212"/>
      <c r="O301" s="212"/>
      <c r="P301" s="212"/>
      <c r="Q301" s="212"/>
      <c r="R301" s="212"/>
      <c r="S301" s="212"/>
      <c r="T301" s="213"/>
      <c r="AT301" s="214" t="s">
        <v>136</v>
      </c>
      <c r="AU301" s="214" t="s">
        <v>85</v>
      </c>
      <c r="AV301" s="11" t="s">
        <v>85</v>
      </c>
      <c r="AW301" s="11" t="s">
        <v>38</v>
      </c>
      <c r="AX301" s="11" t="s">
        <v>75</v>
      </c>
      <c r="AY301" s="214" t="s">
        <v>126</v>
      </c>
    </row>
    <row r="302" spans="2:65" s="11" customFormat="1" ht="13.5">
      <c r="B302" s="203"/>
      <c r="C302" s="204"/>
      <c r="D302" s="205" t="s">
        <v>136</v>
      </c>
      <c r="E302" s="206" t="s">
        <v>23</v>
      </c>
      <c r="F302" s="207" t="s">
        <v>316</v>
      </c>
      <c r="G302" s="204"/>
      <c r="H302" s="208">
        <v>8</v>
      </c>
      <c r="I302" s="209"/>
      <c r="J302" s="204"/>
      <c r="K302" s="204"/>
      <c r="L302" s="210"/>
      <c r="M302" s="211"/>
      <c r="N302" s="212"/>
      <c r="O302" s="212"/>
      <c r="P302" s="212"/>
      <c r="Q302" s="212"/>
      <c r="R302" s="212"/>
      <c r="S302" s="212"/>
      <c r="T302" s="213"/>
      <c r="AT302" s="214" t="s">
        <v>136</v>
      </c>
      <c r="AU302" s="214" t="s">
        <v>85</v>
      </c>
      <c r="AV302" s="11" t="s">
        <v>85</v>
      </c>
      <c r="AW302" s="11" t="s">
        <v>38</v>
      </c>
      <c r="AX302" s="11" t="s">
        <v>75</v>
      </c>
      <c r="AY302" s="214" t="s">
        <v>126</v>
      </c>
    </row>
    <row r="303" spans="2:65" s="11" customFormat="1" ht="13.5">
      <c r="B303" s="203"/>
      <c r="C303" s="204"/>
      <c r="D303" s="205" t="s">
        <v>136</v>
      </c>
      <c r="E303" s="206" t="s">
        <v>23</v>
      </c>
      <c r="F303" s="207" t="s">
        <v>317</v>
      </c>
      <c r="G303" s="204"/>
      <c r="H303" s="208">
        <v>6</v>
      </c>
      <c r="I303" s="209"/>
      <c r="J303" s="204"/>
      <c r="K303" s="204"/>
      <c r="L303" s="210"/>
      <c r="M303" s="211"/>
      <c r="N303" s="212"/>
      <c r="O303" s="212"/>
      <c r="P303" s="212"/>
      <c r="Q303" s="212"/>
      <c r="R303" s="212"/>
      <c r="S303" s="212"/>
      <c r="T303" s="213"/>
      <c r="AT303" s="214" t="s">
        <v>136</v>
      </c>
      <c r="AU303" s="214" t="s">
        <v>85</v>
      </c>
      <c r="AV303" s="11" t="s">
        <v>85</v>
      </c>
      <c r="AW303" s="11" t="s">
        <v>38</v>
      </c>
      <c r="AX303" s="11" t="s">
        <v>75</v>
      </c>
      <c r="AY303" s="214" t="s">
        <v>126</v>
      </c>
    </row>
    <row r="304" spans="2:65" s="11" customFormat="1" ht="13.5">
      <c r="B304" s="203"/>
      <c r="C304" s="204"/>
      <c r="D304" s="205" t="s">
        <v>136</v>
      </c>
      <c r="E304" s="206" t="s">
        <v>23</v>
      </c>
      <c r="F304" s="207" t="s">
        <v>318</v>
      </c>
      <c r="G304" s="204"/>
      <c r="H304" s="208">
        <v>2</v>
      </c>
      <c r="I304" s="209"/>
      <c r="J304" s="204"/>
      <c r="K304" s="204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136</v>
      </c>
      <c r="AU304" s="214" t="s">
        <v>85</v>
      </c>
      <c r="AV304" s="11" t="s">
        <v>85</v>
      </c>
      <c r="AW304" s="11" t="s">
        <v>38</v>
      </c>
      <c r="AX304" s="11" t="s">
        <v>75</v>
      </c>
      <c r="AY304" s="214" t="s">
        <v>126</v>
      </c>
    </row>
    <row r="305" spans="2:65" s="11" customFormat="1" ht="13.5">
      <c r="B305" s="203"/>
      <c r="C305" s="204"/>
      <c r="D305" s="205" t="s">
        <v>136</v>
      </c>
      <c r="E305" s="206" t="s">
        <v>23</v>
      </c>
      <c r="F305" s="207" t="s">
        <v>319</v>
      </c>
      <c r="G305" s="204"/>
      <c r="H305" s="208">
        <v>1</v>
      </c>
      <c r="I305" s="209"/>
      <c r="J305" s="204"/>
      <c r="K305" s="204"/>
      <c r="L305" s="210"/>
      <c r="M305" s="211"/>
      <c r="N305" s="212"/>
      <c r="O305" s="212"/>
      <c r="P305" s="212"/>
      <c r="Q305" s="212"/>
      <c r="R305" s="212"/>
      <c r="S305" s="212"/>
      <c r="T305" s="213"/>
      <c r="AT305" s="214" t="s">
        <v>136</v>
      </c>
      <c r="AU305" s="214" t="s">
        <v>85</v>
      </c>
      <c r="AV305" s="11" t="s">
        <v>85</v>
      </c>
      <c r="AW305" s="11" t="s">
        <v>38</v>
      </c>
      <c r="AX305" s="11" t="s">
        <v>75</v>
      </c>
      <c r="AY305" s="214" t="s">
        <v>126</v>
      </c>
    </row>
    <row r="306" spans="2:65" s="11" customFormat="1" ht="13.5">
      <c r="B306" s="203"/>
      <c r="C306" s="204"/>
      <c r="D306" s="205" t="s">
        <v>136</v>
      </c>
      <c r="E306" s="206" t="s">
        <v>23</v>
      </c>
      <c r="F306" s="207" t="s">
        <v>302</v>
      </c>
      <c r="G306" s="204"/>
      <c r="H306" s="208">
        <v>1</v>
      </c>
      <c r="I306" s="209"/>
      <c r="J306" s="204"/>
      <c r="K306" s="204"/>
      <c r="L306" s="210"/>
      <c r="M306" s="211"/>
      <c r="N306" s="212"/>
      <c r="O306" s="212"/>
      <c r="P306" s="212"/>
      <c r="Q306" s="212"/>
      <c r="R306" s="212"/>
      <c r="S306" s="212"/>
      <c r="T306" s="213"/>
      <c r="AT306" s="214" t="s">
        <v>136</v>
      </c>
      <c r="AU306" s="214" t="s">
        <v>85</v>
      </c>
      <c r="AV306" s="11" t="s">
        <v>85</v>
      </c>
      <c r="AW306" s="11" t="s">
        <v>38</v>
      </c>
      <c r="AX306" s="11" t="s">
        <v>75</v>
      </c>
      <c r="AY306" s="214" t="s">
        <v>126</v>
      </c>
    </row>
    <row r="307" spans="2:65" s="11" customFormat="1" ht="13.5">
      <c r="B307" s="203"/>
      <c r="C307" s="204"/>
      <c r="D307" s="205" t="s">
        <v>136</v>
      </c>
      <c r="E307" s="206" t="s">
        <v>23</v>
      </c>
      <c r="F307" s="207" t="s">
        <v>303</v>
      </c>
      <c r="G307" s="204"/>
      <c r="H307" s="208">
        <v>1</v>
      </c>
      <c r="I307" s="209"/>
      <c r="J307" s="204"/>
      <c r="K307" s="204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136</v>
      </c>
      <c r="AU307" s="214" t="s">
        <v>85</v>
      </c>
      <c r="AV307" s="11" t="s">
        <v>85</v>
      </c>
      <c r="AW307" s="11" t="s">
        <v>38</v>
      </c>
      <c r="AX307" s="11" t="s">
        <v>75</v>
      </c>
      <c r="AY307" s="214" t="s">
        <v>126</v>
      </c>
    </row>
    <row r="308" spans="2:65" s="11" customFormat="1" ht="13.5">
      <c r="B308" s="203"/>
      <c r="C308" s="204"/>
      <c r="D308" s="205" t="s">
        <v>136</v>
      </c>
      <c r="E308" s="206" t="s">
        <v>23</v>
      </c>
      <c r="F308" s="207" t="s">
        <v>304</v>
      </c>
      <c r="G308" s="204"/>
      <c r="H308" s="208">
        <v>1</v>
      </c>
      <c r="I308" s="209"/>
      <c r="J308" s="204"/>
      <c r="K308" s="204"/>
      <c r="L308" s="210"/>
      <c r="M308" s="211"/>
      <c r="N308" s="212"/>
      <c r="O308" s="212"/>
      <c r="P308" s="212"/>
      <c r="Q308" s="212"/>
      <c r="R308" s="212"/>
      <c r="S308" s="212"/>
      <c r="T308" s="213"/>
      <c r="AT308" s="214" t="s">
        <v>136</v>
      </c>
      <c r="AU308" s="214" t="s">
        <v>85</v>
      </c>
      <c r="AV308" s="11" t="s">
        <v>85</v>
      </c>
      <c r="AW308" s="11" t="s">
        <v>38</v>
      </c>
      <c r="AX308" s="11" t="s">
        <v>75</v>
      </c>
      <c r="AY308" s="214" t="s">
        <v>126</v>
      </c>
    </row>
    <row r="309" spans="2:65" s="11" customFormat="1" ht="13.5">
      <c r="B309" s="203"/>
      <c r="C309" s="204"/>
      <c r="D309" s="205" t="s">
        <v>136</v>
      </c>
      <c r="E309" s="206" t="s">
        <v>23</v>
      </c>
      <c r="F309" s="207" t="s">
        <v>320</v>
      </c>
      <c r="G309" s="204"/>
      <c r="H309" s="208">
        <v>1</v>
      </c>
      <c r="I309" s="209"/>
      <c r="J309" s="204"/>
      <c r="K309" s="204"/>
      <c r="L309" s="210"/>
      <c r="M309" s="211"/>
      <c r="N309" s="212"/>
      <c r="O309" s="212"/>
      <c r="P309" s="212"/>
      <c r="Q309" s="212"/>
      <c r="R309" s="212"/>
      <c r="S309" s="212"/>
      <c r="T309" s="213"/>
      <c r="AT309" s="214" t="s">
        <v>136</v>
      </c>
      <c r="AU309" s="214" t="s">
        <v>85</v>
      </c>
      <c r="AV309" s="11" t="s">
        <v>85</v>
      </c>
      <c r="AW309" s="11" t="s">
        <v>38</v>
      </c>
      <c r="AX309" s="11" t="s">
        <v>75</v>
      </c>
      <c r="AY309" s="214" t="s">
        <v>126</v>
      </c>
    </row>
    <row r="310" spans="2:65" s="12" customFormat="1" ht="13.5">
      <c r="B310" s="215"/>
      <c r="C310" s="216"/>
      <c r="D310" s="205" t="s">
        <v>136</v>
      </c>
      <c r="E310" s="217" t="s">
        <v>23</v>
      </c>
      <c r="F310" s="218" t="s">
        <v>150</v>
      </c>
      <c r="G310" s="216"/>
      <c r="H310" s="219">
        <v>55</v>
      </c>
      <c r="I310" s="220"/>
      <c r="J310" s="216"/>
      <c r="K310" s="216"/>
      <c r="L310" s="221"/>
      <c r="M310" s="222"/>
      <c r="N310" s="223"/>
      <c r="O310" s="223"/>
      <c r="P310" s="223"/>
      <c r="Q310" s="223"/>
      <c r="R310" s="223"/>
      <c r="S310" s="223"/>
      <c r="T310" s="224"/>
      <c r="AT310" s="225" t="s">
        <v>136</v>
      </c>
      <c r="AU310" s="225" t="s">
        <v>85</v>
      </c>
      <c r="AV310" s="12" t="s">
        <v>134</v>
      </c>
      <c r="AW310" s="12" t="s">
        <v>38</v>
      </c>
      <c r="AX310" s="12" t="s">
        <v>80</v>
      </c>
      <c r="AY310" s="225" t="s">
        <v>126</v>
      </c>
    </row>
    <row r="311" spans="2:65" s="1" customFormat="1" ht="16.5" customHeight="1">
      <c r="B311" s="41"/>
      <c r="C311" s="191" t="s">
        <v>344</v>
      </c>
      <c r="D311" s="191" t="s">
        <v>129</v>
      </c>
      <c r="E311" s="192" t="s">
        <v>345</v>
      </c>
      <c r="F311" s="193" t="s">
        <v>346</v>
      </c>
      <c r="G311" s="194" t="s">
        <v>132</v>
      </c>
      <c r="H311" s="195">
        <v>41</v>
      </c>
      <c r="I311" s="196"/>
      <c r="J311" s="197">
        <f>ROUND(I311*H311,2)</f>
        <v>0</v>
      </c>
      <c r="K311" s="193" t="s">
        <v>133</v>
      </c>
      <c r="L311" s="61"/>
      <c r="M311" s="198" t="s">
        <v>23</v>
      </c>
      <c r="N311" s="199" t="s">
        <v>46</v>
      </c>
      <c r="O311" s="42"/>
      <c r="P311" s="200">
        <f>O311*H311</f>
        <v>0</v>
      </c>
      <c r="Q311" s="200">
        <v>4.2100000000000002E-3</v>
      </c>
      <c r="R311" s="200">
        <f>Q311*H311</f>
        <v>0.17261000000000001</v>
      </c>
      <c r="S311" s="200">
        <v>0</v>
      </c>
      <c r="T311" s="201">
        <f>S311*H311</f>
        <v>0</v>
      </c>
      <c r="AR311" s="23" t="s">
        <v>134</v>
      </c>
      <c r="AT311" s="23" t="s">
        <v>129</v>
      </c>
      <c r="AU311" s="23" t="s">
        <v>85</v>
      </c>
      <c r="AY311" s="23" t="s">
        <v>126</v>
      </c>
      <c r="BE311" s="202">
        <f>IF(N311="základní",J311,0)</f>
        <v>0</v>
      </c>
      <c r="BF311" s="202">
        <f>IF(N311="snížená",J311,0)</f>
        <v>0</v>
      </c>
      <c r="BG311" s="202">
        <f>IF(N311="zákl. přenesená",J311,0)</f>
        <v>0</v>
      </c>
      <c r="BH311" s="202">
        <f>IF(N311="sníž. přenesená",J311,0)</f>
        <v>0</v>
      </c>
      <c r="BI311" s="202">
        <f>IF(N311="nulová",J311,0)</f>
        <v>0</v>
      </c>
      <c r="BJ311" s="23" t="s">
        <v>80</v>
      </c>
      <c r="BK311" s="202">
        <f>ROUND(I311*H311,2)</f>
        <v>0</v>
      </c>
      <c r="BL311" s="23" t="s">
        <v>134</v>
      </c>
      <c r="BM311" s="23" t="s">
        <v>347</v>
      </c>
    </row>
    <row r="312" spans="2:65" s="13" customFormat="1" ht="13.5">
      <c r="B312" s="236"/>
      <c r="C312" s="237"/>
      <c r="D312" s="205" t="s">
        <v>136</v>
      </c>
      <c r="E312" s="238" t="s">
        <v>23</v>
      </c>
      <c r="F312" s="239" t="s">
        <v>341</v>
      </c>
      <c r="G312" s="237"/>
      <c r="H312" s="238" t="s">
        <v>23</v>
      </c>
      <c r="I312" s="240"/>
      <c r="J312" s="237"/>
      <c r="K312" s="237"/>
      <c r="L312" s="241"/>
      <c r="M312" s="242"/>
      <c r="N312" s="243"/>
      <c r="O312" s="243"/>
      <c r="P312" s="243"/>
      <c r="Q312" s="243"/>
      <c r="R312" s="243"/>
      <c r="S312" s="243"/>
      <c r="T312" s="244"/>
      <c r="AT312" s="245" t="s">
        <v>136</v>
      </c>
      <c r="AU312" s="245" t="s">
        <v>85</v>
      </c>
      <c r="AV312" s="13" t="s">
        <v>80</v>
      </c>
      <c r="AW312" s="13" t="s">
        <v>38</v>
      </c>
      <c r="AX312" s="13" t="s">
        <v>75</v>
      </c>
      <c r="AY312" s="245" t="s">
        <v>126</v>
      </c>
    </row>
    <row r="313" spans="2:65" s="11" customFormat="1" ht="13.5">
      <c r="B313" s="203"/>
      <c r="C313" s="204"/>
      <c r="D313" s="205" t="s">
        <v>136</v>
      </c>
      <c r="E313" s="206" t="s">
        <v>23</v>
      </c>
      <c r="F313" s="207" t="s">
        <v>325</v>
      </c>
      <c r="G313" s="204"/>
      <c r="H313" s="208">
        <v>5</v>
      </c>
      <c r="I313" s="209"/>
      <c r="J313" s="204"/>
      <c r="K313" s="204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136</v>
      </c>
      <c r="AU313" s="214" t="s">
        <v>85</v>
      </c>
      <c r="AV313" s="11" t="s">
        <v>85</v>
      </c>
      <c r="AW313" s="11" t="s">
        <v>38</v>
      </c>
      <c r="AX313" s="11" t="s">
        <v>75</v>
      </c>
      <c r="AY313" s="214" t="s">
        <v>126</v>
      </c>
    </row>
    <row r="314" spans="2:65" s="11" customFormat="1" ht="13.5">
      <c r="B314" s="203"/>
      <c r="C314" s="204"/>
      <c r="D314" s="205" t="s">
        <v>136</v>
      </c>
      <c r="E314" s="206" t="s">
        <v>23</v>
      </c>
      <c r="F314" s="207" t="s">
        <v>326</v>
      </c>
      <c r="G314" s="204"/>
      <c r="H314" s="208">
        <v>5</v>
      </c>
      <c r="I314" s="209"/>
      <c r="J314" s="204"/>
      <c r="K314" s="204"/>
      <c r="L314" s="210"/>
      <c r="M314" s="211"/>
      <c r="N314" s="212"/>
      <c r="O314" s="212"/>
      <c r="P314" s="212"/>
      <c r="Q314" s="212"/>
      <c r="R314" s="212"/>
      <c r="S314" s="212"/>
      <c r="T314" s="213"/>
      <c r="AT314" s="214" t="s">
        <v>136</v>
      </c>
      <c r="AU314" s="214" t="s">
        <v>85</v>
      </c>
      <c r="AV314" s="11" t="s">
        <v>85</v>
      </c>
      <c r="AW314" s="11" t="s">
        <v>38</v>
      </c>
      <c r="AX314" s="11" t="s">
        <v>75</v>
      </c>
      <c r="AY314" s="214" t="s">
        <v>126</v>
      </c>
    </row>
    <row r="315" spans="2:65" s="11" customFormat="1" ht="13.5">
      <c r="B315" s="203"/>
      <c r="C315" s="204"/>
      <c r="D315" s="205" t="s">
        <v>136</v>
      </c>
      <c r="E315" s="206" t="s">
        <v>23</v>
      </c>
      <c r="F315" s="207" t="s">
        <v>348</v>
      </c>
      <c r="G315" s="204"/>
      <c r="H315" s="208">
        <v>1</v>
      </c>
      <c r="I315" s="209"/>
      <c r="J315" s="204"/>
      <c r="K315" s="204"/>
      <c r="L315" s="210"/>
      <c r="M315" s="211"/>
      <c r="N315" s="212"/>
      <c r="O315" s="212"/>
      <c r="P315" s="212"/>
      <c r="Q315" s="212"/>
      <c r="R315" s="212"/>
      <c r="S315" s="212"/>
      <c r="T315" s="213"/>
      <c r="AT315" s="214" t="s">
        <v>136</v>
      </c>
      <c r="AU315" s="214" t="s">
        <v>85</v>
      </c>
      <c r="AV315" s="11" t="s">
        <v>85</v>
      </c>
      <c r="AW315" s="11" t="s">
        <v>38</v>
      </c>
      <c r="AX315" s="11" t="s">
        <v>75</v>
      </c>
      <c r="AY315" s="214" t="s">
        <v>126</v>
      </c>
    </row>
    <row r="316" spans="2:65" s="11" customFormat="1" ht="13.5">
      <c r="B316" s="203"/>
      <c r="C316" s="204"/>
      <c r="D316" s="205" t="s">
        <v>136</v>
      </c>
      <c r="E316" s="206" t="s">
        <v>23</v>
      </c>
      <c r="F316" s="207" t="s">
        <v>293</v>
      </c>
      <c r="G316" s="204"/>
      <c r="H316" s="208">
        <v>1</v>
      </c>
      <c r="I316" s="209"/>
      <c r="J316" s="204"/>
      <c r="K316" s="204"/>
      <c r="L316" s="210"/>
      <c r="M316" s="211"/>
      <c r="N316" s="212"/>
      <c r="O316" s="212"/>
      <c r="P316" s="212"/>
      <c r="Q316" s="212"/>
      <c r="R316" s="212"/>
      <c r="S316" s="212"/>
      <c r="T316" s="213"/>
      <c r="AT316" s="214" t="s">
        <v>136</v>
      </c>
      <c r="AU316" s="214" t="s">
        <v>85</v>
      </c>
      <c r="AV316" s="11" t="s">
        <v>85</v>
      </c>
      <c r="AW316" s="11" t="s">
        <v>38</v>
      </c>
      <c r="AX316" s="11" t="s">
        <v>75</v>
      </c>
      <c r="AY316" s="214" t="s">
        <v>126</v>
      </c>
    </row>
    <row r="317" spans="2:65" s="11" customFormat="1" ht="13.5">
      <c r="B317" s="203"/>
      <c r="C317" s="204"/>
      <c r="D317" s="205" t="s">
        <v>136</v>
      </c>
      <c r="E317" s="206" t="s">
        <v>23</v>
      </c>
      <c r="F317" s="207" t="s">
        <v>294</v>
      </c>
      <c r="G317" s="204"/>
      <c r="H317" s="208">
        <v>1</v>
      </c>
      <c r="I317" s="209"/>
      <c r="J317" s="204"/>
      <c r="K317" s="204"/>
      <c r="L317" s="210"/>
      <c r="M317" s="211"/>
      <c r="N317" s="212"/>
      <c r="O317" s="212"/>
      <c r="P317" s="212"/>
      <c r="Q317" s="212"/>
      <c r="R317" s="212"/>
      <c r="S317" s="212"/>
      <c r="T317" s="213"/>
      <c r="AT317" s="214" t="s">
        <v>136</v>
      </c>
      <c r="AU317" s="214" t="s">
        <v>85</v>
      </c>
      <c r="AV317" s="11" t="s">
        <v>85</v>
      </c>
      <c r="AW317" s="11" t="s">
        <v>38</v>
      </c>
      <c r="AX317" s="11" t="s">
        <v>75</v>
      </c>
      <c r="AY317" s="214" t="s">
        <v>126</v>
      </c>
    </row>
    <row r="318" spans="2:65" s="11" customFormat="1" ht="13.5">
      <c r="B318" s="203"/>
      <c r="C318" s="204"/>
      <c r="D318" s="205" t="s">
        <v>136</v>
      </c>
      <c r="E318" s="206" t="s">
        <v>23</v>
      </c>
      <c r="F318" s="207" t="s">
        <v>349</v>
      </c>
      <c r="G318" s="204"/>
      <c r="H318" s="208">
        <v>1</v>
      </c>
      <c r="I318" s="209"/>
      <c r="J318" s="204"/>
      <c r="K318" s="204"/>
      <c r="L318" s="210"/>
      <c r="M318" s="211"/>
      <c r="N318" s="212"/>
      <c r="O318" s="212"/>
      <c r="P318" s="212"/>
      <c r="Q318" s="212"/>
      <c r="R318" s="212"/>
      <c r="S318" s="212"/>
      <c r="T318" s="213"/>
      <c r="AT318" s="214" t="s">
        <v>136</v>
      </c>
      <c r="AU318" s="214" t="s">
        <v>85</v>
      </c>
      <c r="AV318" s="11" t="s">
        <v>85</v>
      </c>
      <c r="AW318" s="11" t="s">
        <v>38</v>
      </c>
      <c r="AX318" s="11" t="s">
        <v>75</v>
      </c>
      <c r="AY318" s="214" t="s">
        <v>126</v>
      </c>
    </row>
    <row r="319" spans="2:65" s="11" customFormat="1" ht="13.5">
      <c r="B319" s="203"/>
      <c r="C319" s="204"/>
      <c r="D319" s="205" t="s">
        <v>136</v>
      </c>
      <c r="E319" s="206" t="s">
        <v>23</v>
      </c>
      <c r="F319" s="207" t="s">
        <v>350</v>
      </c>
      <c r="G319" s="204"/>
      <c r="H319" s="208">
        <v>1</v>
      </c>
      <c r="I319" s="209"/>
      <c r="J319" s="204"/>
      <c r="K319" s="204"/>
      <c r="L319" s="210"/>
      <c r="M319" s="211"/>
      <c r="N319" s="212"/>
      <c r="O319" s="212"/>
      <c r="P319" s="212"/>
      <c r="Q319" s="212"/>
      <c r="R319" s="212"/>
      <c r="S319" s="212"/>
      <c r="T319" s="213"/>
      <c r="AT319" s="214" t="s">
        <v>136</v>
      </c>
      <c r="AU319" s="214" t="s">
        <v>85</v>
      </c>
      <c r="AV319" s="11" t="s">
        <v>85</v>
      </c>
      <c r="AW319" s="11" t="s">
        <v>38</v>
      </c>
      <c r="AX319" s="11" t="s">
        <v>75</v>
      </c>
      <c r="AY319" s="214" t="s">
        <v>126</v>
      </c>
    </row>
    <row r="320" spans="2:65" s="11" customFormat="1" ht="13.5">
      <c r="B320" s="203"/>
      <c r="C320" s="204"/>
      <c r="D320" s="205" t="s">
        <v>136</v>
      </c>
      <c r="E320" s="206" t="s">
        <v>23</v>
      </c>
      <c r="F320" s="207" t="s">
        <v>351</v>
      </c>
      <c r="G320" s="204"/>
      <c r="H320" s="208">
        <v>1</v>
      </c>
      <c r="I320" s="209"/>
      <c r="J320" s="204"/>
      <c r="K320" s="204"/>
      <c r="L320" s="210"/>
      <c r="M320" s="211"/>
      <c r="N320" s="212"/>
      <c r="O320" s="212"/>
      <c r="P320" s="212"/>
      <c r="Q320" s="212"/>
      <c r="R320" s="212"/>
      <c r="S320" s="212"/>
      <c r="T320" s="213"/>
      <c r="AT320" s="214" t="s">
        <v>136</v>
      </c>
      <c r="AU320" s="214" t="s">
        <v>85</v>
      </c>
      <c r="AV320" s="11" t="s">
        <v>85</v>
      </c>
      <c r="AW320" s="11" t="s">
        <v>38</v>
      </c>
      <c r="AX320" s="11" t="s">
        <v>75</v>
      </c>
      <c r="AY320" s="214" t="s">
        <v>126</v>
      </c>
    </row>
    <row r="321" spans="2:51" s="11" customFormat="1" ht="13.5">
      <c r="B321" s="203"/>
      <c r="C321" s="204"/>
      <c r="D321" s="205" t="s">
        <v>136</v>
      </c>
      <c r="E321" s="206" t="s">
        <v>23</v>
      </c>
      <c r="F321" s="207" t="s">
        <v>352</v>
      </c>
      <c r="G321" s="204"/>
      <c r="H321" s="208">
        <v>2</v>
      </c>
      <c r="I321" s="209"/>
      <c r="J321" s="204"/>
      <c r="K321" s="204"/>
      <c r="L321" s="210"/>
      <c r="M321" s="211"/>
      <c r="N321" s="212"/>
      <c r="O321" s="212"/>
      <c r="P321" s="212"/>
      <c r="Q321" s="212"/>
      <c r="R321" s="212"/>
      <c r="S321" s="212"/>
      <c r="T321" s="213"/>
      <c r="AT321" s="214" t="s">
        <v>136</v>
      </c>
      <c r="AU321" s="214" t="s">
        <v>85</v>
      </c>
      <c r="AV321" s="11" t="s">
        <v>85</v>
      </c>
      <c r="AW321" s="11" t="s">
        <v>38</v>
      </c>
      <c r="AX321" s="11" t="s">
        <v>75</v>
      </c>
      <c r="AY321" s="214" t="s">
        <v>126</v>
      </c>
    </row>
    <row r="322" spans="2:51" s="11" customFormat="1" ht="13.5">
      <c r="B322" s="203"/>
      <c r="C322" s="204"/>
      <c r="D322" s="205" t="s">
        <v>136</v>
      </c>
      <c r="E322" s="206" t="s">
        <v>23</v>
      </c>
      <c r="F322" s="207" t="s">
        <v>353</v>
      </c>
      <c r="G322" s="204"/>
      <c r="H322" s="208">
        <v>2</v>
      </c>
      <c r="I322" s="209"/>
      <c r="J322" s="204"/>
      <c r="K322" s="204"/>
      <c r="L322" s="210"/>
      <c r="M322" s="211"/>
      <c r="N322" s="212"/>
      <c r="O322" s="212"/>
      <c r="P322" s="212"/>
      <c r="Q322" s="212"/>
      <c r="R322" s="212"/>
      <c r="S322" s="212"/>
      <c r="T322" s="213"/>
      <c r="AT322" s="214" t="s">
        <v>136</v>
      </c>
      <c r="AU322" s="214" t="s">
        <v>85</v>
      </c>
      <c r="AV322" s="11" t="s">
        <v>85</v>
      </c>
      <c r="AW322" s="11" t="s">
        <v>38</v>
      </c>
      <c r="AX322" s="11" t="s">
        <v>75</v>
      </c>
      <c r="AY322" s="214" t="s">
        <v>126</v>
      </c>
    </row>
    <row r="323" spans="2:51" s="11" customFormat="1" ht="13.5">
      <c r="B323" s="203"/>
      <c r="C323" s="204"/>
      <c r="D323" s="205" t="s">
        <v>136</v>
      </c>
      <c r="E323" s="206" t="s">
        <v>23</v>
      </c>
      <c r="F323" s="207" t="s">
        <v>354</v>
      </c>
      <c r="G323" s="204"/>
      <c r="H323" s="208">
        <v>1</v>
      </c>
      <c r="I323" s="209"/>
      <c r="J323" s="204"/>
      <c r="K323" s="204"/>
      <c r="L323" s="210"/>
      <c r="M323" s="211"/>
      <c r="N323" s="212"/>
      <c r="O323" s="212"/>
      <c r="P323" s="212"/>
      <c r="Q323" s="212"/>
      <c r="R323" s="212"/>
      <c r="S323" s="212"/>
      <c r="T323" s="213"/>
      <c r="AT323" s="214" t="s">
        <v>136</v>
      </c>
      <c r="AU323" s="214" t="s">
        <v>85</v>
      </c>
      <c r="AV323" s="11" t="s">
        <v>85</v>
      </c>
      <c r="AW323" s="11" t="s">
        <v>38</v>
      </c>
      <c r="AX323" s="11" t="s">
        <v>75</v>
      </c>
      <c r="AY323" s="214" t="s">
        <v>126</v>
      </c>
    </row>
    <row r="324" spans="2:51" s="11" customFormat="1" ht="13.5">
      <c r="B324" s="203"/>
      <c r="C324" s="204"/>
      <c r="D324" s="205" t="s">
        <v>136</v>
      </c>
      <c r="E324" s="206" t="s">
        <v>23</v>
      </c>
      <c r="F324" s="207" t="s">
        <v>301</v>
      </c>
      <c r="G324" s="204"/>
      <c r="H324" s="208">
        <v>1</v>
      </c>
      <c r="I324" s="209"/>
      <c r="J324" s="204"/>
      <c r="K324" s="204"/>
      <c r="L324" s="210"/>
      <c r="M324" s="211"/>
      <c r="N324" s="212"/>
      <c r="O324" s="212"/>
      <c r="P324" s="212"/>
      <c r="Q324" s="212"/>
      <c r="R324" s="212"/>
      <c r="S324" s="212"/>
      <c r="T324" s="213"/>
      <c r="AT324" s="214" t="s">
        <v>136</v>
      </c>
      <c r="AU324" s="214" t="s">
        <v>85</v>
      </c>
      <c r="AV324" s="11" t="s">
        <v>85</v>
      </c>
      <c r="AW324" s="11" t="s">
        <v>38</v>
      </c>
      <c r="AX324" s="11" t="s">
        <v>75</v>
      </c>
      <c r="AY324" s="214" t="s">
        <v>126</v>
      </c>
    </row>
    <row r="325" spans="2:51" s="11" customFormat="1" ht="13.5">
      <c r="B325" s="203"/>
      <c r="C325" s="204"/>
      <c r="D325" s="205" t="s">
        <v>136</v>
      </c>
      <c r="E325" s="206" t="s">
        <v>23</v>
      </c>
      <c r="F325" s="207" t="s">
        <v>331</v>
      </c>
      <c r="G325" s="204"/>
      <c r="H325" s="208">
        <v>1</v>
      </c>
      <c r="I325" s="209"/>
      <c r="J325" s="204"/>
      <c r="K325" s="204"/>
      <c r="L325" s="210"/>
      <c r="M325" s="211"/>
      <c r="N325" s="212"/>
      <c r="O325" s="212"/>
      <c r="P325" s="212"/>
      <c r="Q325" s="212"/>
      <c r="R325" s="212"/>
      <c r="S325" s="212"/>
      <c r="T325" s="213"/>
      <c r="AT325" s="214" t="s">
        <v>136</v>
      </c>
      <c r="AU325" s="214" t="s">
        <v>85</v>
      </c>
      <c r="AV325" s="11" t="s">
        <v>85</v>
      </c>
      <c r="AW325" s="11" t="s">
        <v>38</v>
      </c>
      <c r="AX325" s="11" t="s">
        <v>75</v>
      </c>
      <c r="AY325" s="214" t="s">
        <v>126</v>
      </c>
    </row>
    <row r="326" spans="2:51" s="11" customFormat="1" ht="13.5">
      <c r="B326" s="203"/>
      <c r="C326" s="204"/>
      <c r="D326" s="205" t="s">
        <v>136</v>
      </c>
      <c r="E326" s="206" t="s">
        <v>23</v>
      </c>
      <c r="F326" s="207" t="s">
        <v>355</v>
      </c>
      <c r="G326" s="204"/>
      <c r="H326" s="208">
        <v>1</v>
      </c>
      <c r="I326" s="209"/>
      <c r="J326" s="204"/>
      <c r="K326" s="204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136</v>
      </c>
      <c r="AU326" s="214" t="s">
        <v>85</v>
      </c>
      <c r="AV326" s="11" t="s">
        <v>85</v>
      </c>
      <c r="AW326" s="11" t="s">
        <v>38</v>
      </c>
      <c r="AX326" s="11" t="s">
        <v>75</v>
      </c>
      <c r="AY326" s="214" t="s">
        <v>126</v>
      </c>
    </row>
    <row r="327" spans="2:51" s="11" customFormat="1" ht="13.5">
      <c r="B327" s="203"/>
      <c r="C327" s="204"/>
      <c r="D327" s="205" t="s">
        <v>136</v>
      </c>
      <c r="E327" s="206" t="s">
        <v>23</v>
      </c>
      <c r="F327" s="207" t="s">
        <v>356</v>
      </c>
      <c r="G327" s="204"/>
      <c r="H327" s="208">
        <v>1</v>
      </c>
      <c r="I327" s="209"/>
      <c r="J327" s="204"/>
      <c r="K327" s="204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136</v>
      </c>
      <c r="AU327" s="214" t="s">
        <v>85</v>
      </c>
      <c r="AV327" s="11" t="s">
        <v>85</v>
      </c>
      <c r="AW327" s="11" t="s">
        <v>38</v>
      </c>
      <c r="AX327" s="11" t="s">
        <v>75</v>
      </c>
      <c r="AY327" s="214" t="s">
        <v>126</v>
      </c>
    </row>
    <row r="328" spans="2:51" s="11" customFormat="1" ht="13.5">
      <c r="B328" s="203"/>
      <c r="C328" s="204"/>
      <c r="D328" s="205" t="s">
        <v>136</v>
      </c>
      <c r="E328" s="206" t="s">
        <v>23</v>
      </c>
      <c r="F328" s="207" t="s">
        <v>357</v>
      </c>
      <c r="G328" s="204"/>
      <c r="H328" s="208">
        <v>2</v>
      </c>
      <c r="I328" s="209"/>
      <c r="J328" s="204"/>
      <c r="K328" s="204"/>
      <c r="L328" s="210"/>
      <c r="M328" s="211"/>
      <c r="N328" s="212"/>
      <c r="O328" s="212"/>
      <c r="P328" s="212"/>
      <c r="Q328" s="212"/>
      <c r="R328" s="212"/>
      <c r="S328" s="212"/>
      <c r="T328" s="213"/>
      <c r="AT328" s="214" t="s">
        <v>136</v>
      </c>
      <c r="AU328" s="214" t="s">
        <v>85</v>
      </c>
      <c r="AV328" s="11" t="s">
        <v>85</v>
      </c>
      <c r="AW328" s="11" t="s">
        <v>38</v>
      </c>
      <c r="AX328" s="11" t="s">
        <v>75</v>
      </c>
      <c r="AY328" s="214" t="s">
        <v>126</v>
      </c>
    </row>
    <row r="329" spans="2:51" s="11" customFormat="1" ht="13.5">
      <c r="B329" s="203"/>
      <c r="C329" s="204"/>
      <c r="D329" s="205" t="s">
        <v>136</v>
      </c>
      <c r="E329" s="206" t="s">
        <v>23</v>
      </c>
      <c r="F329" s="207" t="s">
        <v>358</v>
      </c>
      <c r="G329" s="204"/>
      <c r="H329" s="208">
        <v>1</v>
      </c>
      <c r="I329" s="209"/>
      <c r="J329" s="204"/>
      <c r="K329" s="204"/>
      <c r="L329" s="210"/>
      <c r="M329" s="211"/>
      <c r="N329" s="212"/>
      <c r="O329" s="212"/>
      <c r="P329" s="212"/>
      <c r="Q329" s="212"/>
      <c r="R329" s="212"/>
      <c r="S329" s="212"/>
      <c r="T329" s="213"/>
      <c r="AT329" s="214" t="s">
        <v>136</v>
      </c>
      <c r="AU329" s="214" t="s">
        <v>85</v>
      </c>
      <c r="AV329" s="11" t="s">
        <v>85</v>
      </c>
      <c r="AW329" s="11" t="s">
        <v>38</v>
      </c>
      <c r="AX329" s="11" t="s">
        <v>75</v>
      </c>
      <c r="AY329" s="214" t="s">
        <v>126</v>
      </c>
    </row>
    <row r="330" spans="2:51" s="11" customFormat="1" ht="13.5">
      <c r="B330" s="203"/>
      <c r="C330" s="204"/>
      <c r="D330" s="205" t="s">
        <v>136</v>
      </c>
      <c r="E330" s="206" t="s">
        <v>23</v>
      </c>
      <c r="F330" s="207" t="s">
        <v>359</v>
      </c>
      <c r="G330" s="204"/>
      <c r="H330" s="208">
        <v>1</v>
      </c>
      <c r="I330" s="209"/>
      <c r="J330" s="204"/>
      <c r="K330" s="204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136</v>
      </c>
      <c r="AU330" s="214" t="s">
        <v>85</v>
      </c>
      <c r="AV330" s="11" t="s">
        <v>85</v>
      </c>
      <c r="AW330" s="11" t="s">
        <v>38</v>
      </c>
      <c r="AX330" s="11" t="s">
        <v>75</v>
      </c>
      <c r="AY330" s="214" t="s">
        <v>126</v>
      </c>
    </row>
    <row r="331" spans="2:51" s="11" customFormat="1" ht="13.5">
      <c r="B331" s="203"/>
      <c r="C331" s="204"/>
      <c r="D331" s="205" t="s">
        <v>136</v>
      </c>
      <c r="E331" s="206" t="s">
        <v>23</v>
      </c>
      <c r="F331" s="207" t="s">
        <v>332</v>
      </c>
      <c r="G331" s="204"/>
      <c r="H331" s="208">
        <v>1</v>
      </c>
      <c r="I331" s="209"/>
      <c r="J331" s="204"/>
      <c r="K331" s="204"/>
      <c r="L331" s="210"/>
      <c r="M331" s="211"/>
      <c r="N331" s="212"/>
      <c r="O331" s="212"/>
      <c r="P331" s="212"/>
      <c r="Q331" s="212"/>
      <c r="R331" s="212"/>
      <c r="S331" s="212"/>
      <c r="T331" s="213"/>
      <c r="AT331" s="214" t="s">
        <v>136</v>
      </c>
      <c r="AU331" s="214" t="s">
        <v>85</v>
      </c>
      <c r="AV331" s="11" t="s">
        <v>85</v>
      </c>
      <c r="AW331" s="11" t="s">
        <v>38</v>
      </c>
      <c r="AX331" s="11" t="s">
        <v>75</v>
      </c>
      <c r="AY331" s="214" t="s">
        <v>126</v>
      </c>
    </row>
    <row r="332" spans="2:51" s="11" customFormat="1" ht="13.5">
      <c r="B332" s="203"/>
      <c r="C332" s="204"/>
      <c r="D332" s="205" t="s">
        <v>136</v>
      </c>
      <c r="E332" s="206" t="s">
        <v>23</v>
      </c>
      <c r="F332" s="207" t="s">
        <v>360</v>
      </c>
      <c r="G332" s="204"/>
      <c r="H332" s="208">
        <v>2</v>
      </c>
      <c r="I332" s="209"/>
      <c r="J332" s="204"/>
      <c r="K332" s="204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136</v>
      </c>
      <c r="AU332" s="214" t="s">
        <v>85</v>
      </c>
      <c r="AV332" s="11" t="s">
        <v>85</v>
      </c>
      <c r="AW332" s="11" t="s">
        <v>38</v>
      </c>
      <c r="AX332" s="11" t="s">
        <v>75</v>
      </c>
      <c r="AY332" s="214" t="s">
        <v>126</v>
      </c>
    </row>
    <row r="333" spans="2:51" s="11" customFormat="1" ht="13.5">
      <c r="B333" s="203"/>
      <c r="C333" s="204"/>
      <c r="D333" s="205" t="s">
        <v>136</v>
      </c>
      <c r="E333" s="206" t="s">
        <v>23</v>
      </c>
      <c r="F333" s="207" t="s">
        <v>361</v>
      </c>
      <c r="G333" s="204"/>
      <c r="H333" s="208">
        <v>2</v>
      </c>
      <c r="I333" s="209"/>
      <c r="J333" s="204"/>
      <c r="K333" s="204"/>
      <c r="L333" s="210"/>
      <c r="M333" s="211"/>
      <c r="N333" s="212"/>
      <c r="O333" s="212"/>
      <c r="P333" s="212"/>
      <c r="Q333" s="212"/>
      <c r="R333" s="212"/>
      <c r="S333" s="212"/>
      <c r="T333" s="213"/>
      <c r="AT333" s="214" t="s">
        <v>136</v>
      </c>
      <c r="AU333" s="214" t="s">
        <v>85</v>
      </c>
      <c r="AV333" s="11" t="s">
        <v>85</v>
      </c>
      <c r="AW333" s="11" t="s">
        <v>38</v>
      </c>
      <c r="AX333" s="11" t="s">
        <v>75</v>
      </c>
      <c r="AY333" s="214" t="s">
        <v>126</v>
      </c>
    </row>
    <row r="334" spans="2:51" s="11" customFormat="1" ht="13.5">
      <c r="B334" s="203"/>
      <c r="C334" s="204"/>
      <c r="D334" s="205" t="s">
        <v>136</v>
      </c>
      <c r="E334" s="206" t="s">
        <v>23</v>
      </c>
      <c r="F334" s="207" t="s">
        <v>362</v>
      </c>
      <c r="G334" s="204"/>
      <c r="H334" s="208">
        <v>1</v>
      </c>
      <c r="I334" s="209"/>
      <c r="J334" s="204"/>
      <c r="K334" s="204"/>
      <c r="L334" s="210"/>
      <c r="M334" s="211"/>
      <c r="N334" s="212"/>
      <c r="O334" s="212"/>
      <c r="P334" s="212"/>
      <c r="Q334" s="212"/>
      <c r="R334" s="212"/>
      <c r="S334" s="212"/>
      <c r="T334" s="213"/>
      <c r="AT334" s="214" t="s">
        <v>136</v>
      </c>
      <c r="AU334" s="214" t="s">
        <v>85</v>
      </c>
      <c r="AV334" s="11" t="s">
        <v>85</v>
      </c>
      <c r="AW334" s="11" t="s">
        <v>38</v>
      </c>
      <c r="AX334" s="11" t="s">
        <v>75</v>
      </c>
      <c r="AY334" s="214" t="s">
        <v>126</v>
      </c>
    </row>
    <row r="335" spans="2:51" s="11" customFormat="1" ht="13.5">
      <c r="B335" s="203"/>
      <c r="C335" s="204"/>
      <c r="D335" s="205" t="s">
        <v>136</v>
      </c>
      <c r="E335" s="206" t="s">
        <v>23</v>
      </c>
      <c r="F335" s="207" t="s">
        <v>308</v>
      </c>
      <c r="G335" s="204"/>
      <c r="H335" s="208">
        <v>1</v>
      </c>
      <c r="I335" s="209"/>
      <c r="J335" s="204"/>
      <c r="K335" s="204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136</v>
      </c>
      <c r="AU335" s="214" t="s">
        <v>85</v>
      </c>
      <c r="AV335" s="11" t="s">
        <v>85</v>
      </c>
      <c r="AW335" s="11" t="s">
        <v>38</v>
      </c>
      <c r="AX335" s="11" t="s">
        <v>75</v>
      </c>
      <c r="AY335" s="214" t="s">
        <v>126</v>
      </c>
    </row>
    <row r="336" spans="2:51" s="11" customFormat="1" ht="13.5">
      <c r="B336" s="203"/>
      <c r="C336" s="204"/>
      <c r="D336" s="205" t="s">
        <v>136</v>
      </c>
      <c r="E336" s="206" t="s">
        <v>23</v>
      </c>
      <c r="F336" s="207" t="s">
        <v>363</v>
      </c>
      <c r="G336" s="204"/>
      <c r="H336" s="208">
        <v>1</v>
      </c>
      <c r="I336" s="209"/>
      <c r="J336" s="204"/>
      <c r="K336" s="204"/>
      <c r="L336" s="210"/>
      <c r="M336" s="211"/>
      <c r="N336" s="212"/>
      <c r="O336" s="212"/>
      <c r="P336" s="212"/>
      <c r="Q336" s="212"/>
      <c r="R336" s="212"/>
      <c r="S336" s="212"/>
      <c r="T336" s="213"/>
      <c r="AT336" s="214" t="s">
        <v>136</v>
      </c>
      <c r="AU336" s="214" t="s">
        <v>85</v>
      </c>
      <c r="AV336" s="11" t="s">
        <v>85</v>
      </c>
      <c r="AW336" s="11" t="s">
        <v>38</v>
      </c>
      <c r="AX336" s="11" t="s">
        <v>75</v>
      </c>
      <c r="AY336" s="214" t="s">
        <v>126</v>
      </c>
    </row>
    <row r="337" spans="2:65" s="11" customFormat="1" ht="13.5">
      <c r="B337" s="203"/>
      <c r="C337" s="204"/>
      <c r="D337" s="205" t="s">
        <v>136</v>
      </c>
      <c r="E337" s="206" t="s">
        <v>23</v>
      </c>
      <c r="F337" s="207" t="s">
        <v>364</v>
      </c>
      <c r="G337" s="204"/>
      <c r="H337" s="208">
        <v>1</v>
      </c>
      <c r="I337" s="209"/>
      <c r="J337" s="204"/>
      <c r="K337" s="204"/>
      <c r="L337" s="210"/>
      <c r="M337" s="211"/>
      <c r="N337" s="212"/>
      <c r="O337" s="212"/>
      <c r="P337" s="212"/>
      <c r="Q337" s="212"/>
      <c r="R337" s="212"/>
      <c r="S337" s="212"/>
      <c r="T337" s="213"/>
      <c r="AT337" s="214" t="s">
        <v>136</v>
      </c>
      <c r="AU337" s="214" t="s">
        <v>85</v>
      </c>
      <c r="AV337" s="11" t="s">
        <v>85</v>
      </c>
      <c r="AW337" s="11" t="s">
        <v>38</v>
      </c>
      <c r="AX337" s="11" t="s">
        <v>75</v>
      </c>
      <c r="AY337" s="214" t="s">
        <v>126</v>
      </c>
    </row>
    <row r="338" spans="2:65" s="11" customFormat="1" ht="13.5">
      <c r="B338" s="203"/>
      <c r="C338" s="204"/>
      <c r="D338" s="205" t="s">
        <v>136</v>
      </c>
      <c r="E338" s="206" t="s">
        <v>23</v>
      </c>
      <c r="F338" s="207" t="s">
        <v>365</v>
      </c>
      <c r="G338" s="204"/>
      <c r="H338" s="208">
        <v>1</v>
      </c>
      <c r="I338" s="209"/>
      <c r="J338" s="204"/>
      <c r="K338" s="204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136</v>
      </c>
      <c r="AU338" s="214" t="s">
        <v>85</v>
      </c>
      <c r="AV338" s="11" t="s">
        <v>85</v>
      </c>
      <c r="AW338" s="11" t="s">
        <v>38</v>
      </c>
      <c r="AX338" s="11" t="s">
        <v>75</v>
      </c>
      <c r="AY338" s="214" t="s">
        <v>126</v>
      </c>
    </row>
    <row r="339" spans="2:65" s="11" customFormat="1" ht="13.5">
      <c r="B339" s="203"/>
      <c r="C339" s="204"/>
      <c r="D339" s="205" t="s">
        <v>136</v>
      </c>
      <c r="E339" s="206" t="s">
        <v>23</v>
      </c>
      <c r="F339" s="207" t="s">
        <v>366</v>
      </c>
      <c r="G339" s="204"/>
      <c r="H339" s="208">
        <v>1</v>
      </c>
      <c r="I339" s="209"/>
      <c r="J339" s="204"/>
      <c r="K339" s="204"/>
      <c r="L339" s="210"/>
      <c r="M339" s="211"/>
      <c r="N339" s="212"/>
      <c r="O339" s="212"/>
      <c r="P339" s="212"/>
      <c r="Q339" s="212"/>
      <c r="R339" s="212"/>
      <c r="S339" s="212"/>
      <c r="T339" s="213"/>
      <c r="AT339" s="214" t="s">
        <v>136</v>
      </c>
      <c r="AU339" s="214" t="s">
        <v>85</v>
      </c>
      <c r="AV339" s="11" t="s">
        <v>85</v>
      </c>
      <c r="AW339" s="11" t="s">
        <v>38</v>
      </c>
      <c r="AX339" s="11" t="s">
        <v>75</v>
      </c>
      <c r="AY339" s="214" t="s">
        <v>126</v>
      </c>
    </row>
    <row r="340" spans="2:65" s="11" customFormat="1" ht="13.5">
      <c r="B340" s="203"/>
      <c r="C340" s="204"/>
      <c r="D340" s="205" t="s">
        <v>136</v>
      </c>
      <c r="E340" s="206" t="s">
        <v>23</v>
      </c>
      <c r="F340" s="207" t="s">
        <v>337</v>
      </c>
      <c r="G340" s="204"/>
      <c r="H340" s="208">
        <v>1</v>
      </c>
      <c r="I340" s="209"/>
      <c r="J340" s="204"/>
      <c r="K340" s="204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136</v>
      </c>
      <c r="AU340" s="214" t="s">
        <v>85</v>
      </c>
      <c r="AV340" s="11" t="s">
        <v>85</v>
      </c>
      <c r="AW340" s="11" t="s">
        <v>38</v>
      </c>
      <c r="AX340" s="11" t="s">
        <v>75</v>
      </c>
      <c r="AY340" s="214" t="s">
        <v>126</v>
      </c>
    </row>
    <row r="341" spans="2:65" s="12" customFormat="1" ht="13.5">
      <c r="B341" s="215"/>
      <c r="C341" s="216"/>
      <c r="D341" s="205" t="s">
        <v>136</v>
      </c>
      <c r="E341" s="217" t="s">
        <v>23</v>
      </c>
      <c r="F341" s="218" t="s">
        <v>150</v>
      </c>
      <c r="G341" s="216"/>
      <c r="H341" s="219">
        <v>41</v>
      </c>
      <c r="I341" s="220"/>
      <c r="J341" s="216"/>
      <c r="K341" s="216"/>
      <c r="L341" s="221"/>
      <c r="M341" s="222"/>
      <c r="N341" s="223"/>
      <c r="O341" s="223"/>
      <c r="P341" s="223"/>
      <c r="Q341" s="223"/>
      <c r="R341" s="223"/>
      <c r="S341" s="223"/>
      <c r="T341" s="224"/>
      <c r="AT341" s="225" t="s">
        <v>136</v>
      </c>
      <c r="AU341" s="225" t="s">
        <v>85</v>
      </c>
      <c r="AV341" s="12" t="s">
        <v>134</v>
      </c>
      <c r="AW341" s="12" t="s">
        <v>38</v>
      </c>
      <c r="AX341" s="12" t="s">
        <v>80</v>
      </c>
      <c r="AY341" s="225" t="s">
        <v>126</v>
      </c>
    </row>
    <row r="342" spans="2:65" s="1" customFormat="1" ht="16.5" customHeight="1">
      <c r="B342" s="41"/>
      <c r="C342" s="191" t="s">
        <v>367</v>
      </c>
      <c r="D342" s="191" t="s">
        <v>129</v>
      </c>
      <c r="E342" s="192" t="s">
        <v>368</v>
      </c>
      <c r="F342" s="193" t="s">
        <v>369</v>
      </c>
      <c r="G342" s="194" t="s">
        <v>370</v>
      </c>
      <c r="H342" s="195">
        <v>1.7000000000000001E-2</v>
      </c>
      <c r="I342" s="196"/>
      <c r="J342" s="197">
        <f>ROUND(I342*H342,2)</f>
        <v>0</v>
      </c>
      <c r="K342" s="193" t="s">
        <v>133</v>
      </c>
      <c r="L342" s="61"/>
      <c r="M342" s="198" t="s">
        <v>23</v>
      </c>
      <c r="N342" s="199" t="s">
        <v>46</v>
      </c>
      <c r="O342" s="42"/>
      <c r="P342" s="200">
        <f>O342*H342</f>
        <v>0</v>
      </c>
      <c r="Q342" s="200">
        <v>2.2563399999999998</v>
      </c>
      <c r="R342" s="200">
        <f>Q342*H342</f>
        <v>3.8357780000000001E-2</v>
      </c>
      <c r="S342" s="200">
        <v>0</v>
      </c>
      <c r="T342" s="201">
        <f>S342*H342</f>
        <v>0</v>
      </c>
      <c r="AR342" s="23" t="s">
        <v>134</v>
      </c>
      <c r="AT342" s="23" t="s">
        <v>129</v>
      </c>
      <c r="AU342" s="23" t="s">
        <v>85</v>
      </c>
      <c r="AY342" s="23" t="s">
        <v>126</v>
      </c>
      <c r="BE342" s="202">
        <f>IF(N342="základní",J342,0)</f>
        <v>0</v>
      </c>
      <c r="BF342" s="202">
        <f>IF(N342="snížená",J342,0)</f>
        <v>0</v>
      </c>
      <c r="BG342" s="202">
        <f>IF(N342="zákl. přenesená",J342,0)</f>
        <v>0</v>
      </c>
      <c r="BH342" s="202">
        <f>IF(N342="sníž. přenesená",J342,0)</f>
        <v>0</v>
      </c>
      <c r="BI342" s="202">
        <f>IF(N342="nulová",J342,0)</f>
        <v>0</v>
      </c>
      <c r="BJ342" s="23" t="s">
        <v>80</v>
      </c>
      <c r="BK342" s="202">
        <f>ROUND(I342*H342,2)</f>
        <v>0</v>
      </c>
      <c r="BL342" s="23" t="s">
        <v>134</v>
      </c>
      <c r="BM342" s="23" t="s">
        <v>371</v>
      </c>
    </row>
    <row r="343" spans="2:65" s="11" customFormat="1" ht="13.5">
      <c r="B343" s="203"/>
      <c r="C343" s="204"/>
      <c r="D343" s="205" t="s">
        <v>136</v>
      </c>
      <c r="E343" s="206" t="s">
        <v>23</v>
      </c>
      <c r="F343" s="207" t="s">
        <v>372</v>
      </c>
      <c r="G343" s="204"/>
      <c r="H343" s="208">
        <v>1.7000000000000001E-2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136</v>
      </c>
      <c r="AU343" s="214" t="s">
        <v>85</v>
      </c>
      <c r="AV343" s="11" t="s">
        <v>85</v>
      </c>
      <c r="AW343" s="11" t="s">
        <v>38</v>
      </c>
      <c r="AX343" s="11" t="s">
        <v>80</v>
      </c>
      <c r="AY343" s="214" t="s">
        <v>126</v>
      </c>
    </row>
    <row r="344" spans="2:65" s="1" customFormat="1" ht="25.5" customHeight="1">
      <c r="B344" s="41"/>
      <c r="C344" s="191" t="s">
        <v>373</v>
      </c>
      <c r="D344" s="191" t="s">
        <v>129</v>
      </c>
      <c r="E344" s="192" t="s">
        <v>374</v>
      </c>
      <c r="F344" s="193" t="s">
        <v>375</v>
      </c>
      <c r="G344" s="194" t="s">
        <v>140</v>
      </c>
      <c r="H344" s="195">
        <v>0.23100000000000001</v>
      </c>
      <c r="I344" s="196"/>
      <c r="J344" s="197">
        <f>ROUND(I344*H344,2)</f>
        <v>0</v>
      </c>
      <c r="K344" s="193" t="s">
        <v>133</v>
      </c>
      <c r="L344" s="61"/>
      <c r="M344" s="198" t="s">
        <v>23</v>
      </c>
      <c r="N344" s="199" t="s">
        <v>46</v>
      </c>
      <c r="O344" s="42"/>
      <c r="P344" s="200">
        <f>O344*H344</f>
        <v>0</v>
      </c>
      <c r="Q344" s="200">
        <v>4.2000000000000003E-2</v>
      </c>
      <c r="R344" s="200">
        <f>Q344*H344</f>
        <v>9.7020000000000006E-3</v>
      </c>
      <c r="S344" s="200">
        <v>0</v>
      </c>
      <c r="T344" s="201">
        <f>S344*H344</f>
        <v>0</v>
      </c>
      <c r="AR344" s="23" t="s">
        <v>134</v>
      </c>
      <c r="AT344" s="23" t="s">
        <v>129</v>
      </c>
      <c r="AU344" s="23" t="s">
        <v>85</v>
      </c>
      <c r="AY344" s="23" t="s">
        <v>126</v>
      </c>
      <c r="BE344" s="202">
        <f>IF(N344="základní",J344,0)</f>
        <v>0</v>
      </c>
      <c r="BF344" s="202">
        <f>IF(N344="snížená",J344,0)</f>
        <v>0</v>
      </c>
      <c r="BG344" s="202">
        <f>IF(N344="zákl. přenesená",J344,0)</f>
        <v>0</v>
      </c>
      <c r="BH344" s="202">
        <f>IF(N344="sníž. přenesená",J344,0)</f>
        <v>0</v>
      </c>
      <c r="BI344" s="202">
        <f>IF(N344="nulová",J344,0)</f>
        <v>0</v>
      </c>
      <c r="BJ344" s="23" t="s">
        <v>80</v>
      </c>
      <c r="BK344" s="202">
        <f>ROUND(I344*H344,2)</f>
        <v>0</v>
      </c>
      <c r="BL344" s="23" t="s">
        <v>134</v>
      </c>
      <c r="BM344" s="23" t="s">
        <v>376</v>
      </c>
    </row>
    <row r="345" spans="2:65" s="13" customFormat="1" ht="13.5">
      <c r="B345" s="236"/>
      <c r="C345" s="237"/>
      <c r="D345" s="205" t="s">
        <v>136</v>
      </c>
      <c r="E345" s="238" t="s">
        <v>23</v>
      </c>
      <c r="F345" s="239" t="s">
        <v>377</v>
      </c>
      <c r="G345" s="237"/>
      <c r="H345" s="238" t="s">
        <v>23</v>
      </c>
      <c r="I345" s="240"/>
      <c r="J345" s="237"/>
      <c r="K345" s="237"/>
      <c r="L345" s="241"/>
      <c r="M345" s="242"/>
      <c r="N345" s="243"/>
      <c r="O345" s="243"/>
      <c r="P345" s="243"/>
      <c r="Q345" s="243"/>
      <c r="R345" s="243"/>
      <c r="S345" s="243"/>
      <c r="T345" s="244"/>
      <c r="AT345" s="245" t="s">
        <v>136</v>
      </c>
      <c r="AU345" s="245" t="s">
        <v>85</v>
      </c>
      <c r="AV345" s="13" t="s">
        <v>80</v>
      </c>
      <c r="AW345" s="13" t="s">
        <v>38</v>
      </c>
      <c r="AX345" s="13" t="s">
        <v>75</v>
      </c>
      <c r="AY345" s="245" t="s">
        <v>126</v>
      </c>
    </row>
    <row r="346" spans="2:65" s="11" customFormat="1" ht="13.5">
      <c r="B346" s="203"/>
      <c r="C346" s="204"/>
      <c r="D346" s="205" t="s">
        <v>136</v>
      </c>
      <c r="E346" s="206" t="s">
        <v>23</v>
      </c>
      <c r="F346" s="207" t="s">
        <v>378</v>
      </c>
      <c r="G346" s="204"/>
      <c r="H346" s="208">
        <v>0.23100000000000001</v>
      </c>
      <c r="I346" s="209"/>
      <c r="J346" s="204"/>
      <c r="K346" s="204"/>
      <c r="L346" s="210"/>
      <c r="M346" s="211"/>
      <c r="N346" s="212"/>
      <c r="O346" s="212"/>
      <c r="P346" s="212"/>
      <c r="Q346" s="212"/>
      <c r="R346" s="212"/>
      <c r="S346" s="212"/>
      <c r="T346" s="213"/>
      <c r="AT346" s="214" t="s">
        <v>136</v>
      </c>
      <c r="AU346" s="214" t="s">
        <v>85</v>
      </c>
      <c r="AV346" s="11" t="s">
        <v>85</v>
      </c>
      <c r="AW346" s="11" t="s">
        <v>38</v>
      </c>
      <c r="AX346" s="11" t="s">
        <v>75</v>
      </c>
      <c r="AY346" s="214" t="s">
        <v>126</v>
      </c>
    </row>
    <row r="347" spans="2:65" s="12" customFormat="1" ht="13.5">
      <c r="B347" s="215"/>
      <c r="C347" s="216"/>
      <c r="D347" s="205" t="s">
        <v>136</v>
      </c>
      <c r="E347" s="217" t="s">
        <v>23</v>
      </c>
      <c r="F347" s="218" t="s">
        <v>150</v>
      </c>
      <c r="G347" s="216"/>
      <c r="H347" s="219">
        <v>0.23100000000000001</v>
      </c>
      <c r="I347" s="220"/>
      <c r="J347" s="216"/>
      <c r="K347" s="216"/>
      <c r="L347" s="221"/>
      <c r="M347" s="222"/>
      <c r="N347" s="223"/>
      <c r="O347" s="223"/>
      <c r="P347" s="223"/>
      <c r="Q347" s="223"/>
      <c r="R347" s="223"/>
      <c r="S347" s="223"/>
      <c r="T347" s="224"/>
      <c r="AT347" s="225" t="s">
        <v>136</v>
      </c>
      <c r="AU347" s="225" t="s">
        <v>85</v>
      </c>
      <c r="AV347" s="12" t="s">
        <v>134</v>
      </c>
      <c r="AW347" s="12" t="s">
        <v>38</v>
      </c>
      <c r="AX347" s="12" t="s">
        <v>80</v>
      </c>
      <c r="AY347" s="225" t="s">
        <v>126</v>
      </c>
    </row>
    <row r="348" spans="2:65" s="10" customFormat="1" ht="29.85" customHeight="1">
      <c r="B348" s="175"/>
      <c r="C348" s="176"/>
      <c r="D348" s="177" t="s">
        <v>74</v>
      </c>
      <c r="E348" s="189" t="s">
        <v>215</v>
      </c>
      <c r="F348" s="189" t="s">
        <v>379</v>
      </c>
      <c r="G348" s="176"/>
      <c r="H348" s="176"/>
      <c r="I348" s="179"/>
      <c r="J348" s="190">
        <f>BK348</f>
        <v>0</v>
      </c>
      <c r="K348" s="176"/>
      <c r="L348" s="181"/>
      <c r="M348" s="182"/>
      <c r="N348" s="183"/>
      <c r="O348" s="183"/>
      <c r="P348" s="184">
        <f>SUM(P349:P529)</f>
        <v>0</v>
      </c>
      <c r="Q348" s="183"/>
      <c r="R348" s="184">
        <f>SUM(R349:R529)</f>
        <v>5.2904599999999996E-2</v>
      </c>
      <c r="S348" s="183"/>
      <c r="T348" s="185">
        <f>SUM(T349:T529)</f>
        <v>14.365790000000001</v>
      </c>
      <c r="AR348" s="186" t="s">
        <v>80</v>
      </c>
      <c r="AT348" s="187" t="s">
        <v>74</v>
      </c>
      <c r="AU348" s="187" t="s">
        <v>80</v>
      </c>
      <c r="AY348" s="186" t="s">
        <v>126</v>
      </c>
      <c r="BK348" s="188">
        <f>SUM(BK349:BK529)</f>
        <v>0</v>
      </c>
    </row>
    <row r="349" spans="2:65" s="1" customFormat="1" ht="25.5" customHeight="1">
      <c r="B349" s="41"/>
      <c r="C349" s="191" t="s">
        <v>380</v>
      </c>
      <c r="D349" s="191" t="s">
        <v>129</v>
      </c>
      <c r="E349" s="192" t="s">
        <v>381</v>
      </c>
      <c r="F349" s="193" t="s">
        <v>382</v>
      </c>
      <c r="G349" s="194" t="s">
        <v>140</v>
      </c>
      <c r="H349" s="195">
        <v>313</v>
      </c>
      <c r="I349" s="196"/>
      <c r="J349" s="197">
        <f>ROUND(I349*H349,2)</f>
        <v>0</v>
      </c>
      <c r="K349" s="193" t="s">
        <v>133</v>
      </c>
      <c r="L349" s="61"/>
      <c r="M349" s="198" t="s">
        <v>23</v>
      </c>
      <c r="N349" s="199" t="s">
        <v>46</v>
      </c>
      <c r="O349" s="42"/>
      <c r="P349" s="200">
        <f>O349*H349</f>
        <v>0</v>
      </c>
      <c r="Q349" s="200">
        <v>1.2999999999999999E-4</v>
      </c>
      <c r="R349" s="200">
        <f>Q349*H349</f>
        <v>4.0689999999999997E-2</v>
      </c>
      <c r="S349" s="200">
        <v>0</v>
      </c>
      <c r="T349" s="201">
        <f>S349*H349</f>
        <v>0</v>
      </c>
      <c r="AR349" s="23" t="s">
        <v>134</v>
      </c>
      <c r="AT349" s="23" t="s">
        <v>129</v>
      </c>
      <c r="AU349" s="23" t="s">
        <v>85</v>
      </c>
      <c r="AY349" s="23" t="s">
        <v>126</v>
      </c>
      <c r="BE349" s="202">
        <f>IF(N349="základní",J349,0)</f>
        <v>0</v>
      </c>
      <c r="BF349" s="202">
        <f>IF(N349="snížená",J349,0)</f>
        <v>0</v>
      </c>
      <c r="BG349" s="202">
        <f>IF(N349="zákl. přenesená",J349,0)</f>
        <v>0</v>
      </c>
      <c r="BH349" s="202">
        <f>IF(N349="sníž. přenesená",J349,0)</f>
        <v>0</v>
      </c>
      <c r="BI349" s="202">
        <f>IF(N349="nulová",J349,0)</f>
        <v>0</v>
      </c>
      <c r="BJ349" s="23" t="s">
        <v>80</v>
      </c>
      <c r="BK349" s="202">
        <f>ROUND(I349*H349,2)</f>
        <v>0</v>
      </c>
      <c r="BL349" s="23" t="s">
        <v>134</v>
      </c>
      <c r="BM349" s="23" t="s">
        <v>383</v>
      </c>
    </row>
    <row r="350" spans="2:65" s="11" customFormat="1" ht="13.5">
      <c r="B350" s="203"/>
      <c r="C350" s="204"/>
      <c r="D350" s="205" t="s">
        <v>136</v>
      </c>
      <c r="E350" s="206" t="s">
        <v>23</v>
      </c>
      <c r="F350" s="207" t="s">
        <v>384</v>
      </c>
      <c r="G350" s="204"/>
      <c r="H350" s="208">
        <v>313</v>
      </c>
      <c r="I350" s="209"/>
      <c r="J350" s="204"/>
      <c r="K350" s="204"/>
      <c r="L350" s="210"/>
      <c r="M350" s="211"/>
      <c r="N350" s="212"/>
      <c r="O350" s="212"/>
      <c r="P350" s="212"/>
      <c r="Q350" s="212"/>
      <c r="R350" s="212"/>
      <c r="S350" s="212"/>
      <c r="T350" s="213"/>
      <c r="AT350" s="214" t="s">
        <v>136</v>
      </c>
      <c r="AU350" s="214" t="s">
        <v>85</v>
      </c>
      <c r="AV350" s="11" t="s">
        <v>85</v>
      </c>
      <c r="AW350" s="11" t="s">
        <v>38</v>
      </c>
      <c r="AX350" s="11" t="s">
        <v>75</v>
      </c>
      <c r="AY350" s="214" t="s">
        <v>126</v>
      </c>
    </row>
    <row r="351" spans="2:65" s="12" customFormat="1" ht="13.5">
      <c r="B351" s="215"/>
      <c r="C351" s="216"/>
      <c r="D351" s="205" t="s">
        <v>136</v>
      </c>
      <c r="E351" s="217" t="s">
        <v>23</v>
      </c>
      <c r="F351" s="218" t="s">
        <v>150</v>
      </c>
      <c r="G351" s="216"/>
      <c r="H351" s="219">
        <v>313</v>
      </c>
      <c r="I351" s="220"/>
      <c r="J351" s="216"/>
      <c r="K351" s="216"/>
      <c r="L351" s="221"/>
      <c r="M351" s="222"/>
      <c r="N351" s="223"/>
      <c r="O351" s="223"/>
      <c r="P351" s="223"/>
      <c r="Q351" s="223"/>
      <c r="R351" s="223"/>
      <c r="S351" s="223"/>
      <c r="T351" s="224"/>
      <c r="AT351" s="225" t="s">
        <v>136</v>
      </c>
      <c r="AU351" s="225" t="s">
        <v>85</v>
      </c>
      <c r="AV351" s="12" t="s">
        <v>134</v>
      </c>
      <c r="AW351" s="12" t="s">
        <v>38</v>
      </c>
      <c r="AX351" s="12" t="s">
        <v>80</v>
      </c>
      <c r="AY351" s="225" t="s">
        <v>126</v>
      </c>
    </row>
    <row r="352" spans="2:65" s="1" customFormat="1" ht="25.5" customHeight="1">
      <c r="B352" s="41"/>
      <c r="C352" s="191" t="s">
        <v>385</v>
      </c>
      <c r="D352" s="191" t="s">
        <v>129</v>
      </c>
      <c r="E352" s="192" t="s">
        <v>386</v>
      </c>
      <c r="F352" s="193" t="s">
        <v>387</v>
      </c>
      <c r="G352" s="194" t="s">
        <v>140</v>
      </c>
      <c r="H352" s="195">
        <v>1.1599999999999999</v>
      </c>
      <c r="I352" s="196"/>
      <c r="J352" s="197">
        <f>ROUND(I352*H352,2)</f>
        <v>0</v>
      </c>
      <c r="K352" s="193" t="s">
        <v>133</v>
      </c>
      <c r="L352" s="61"/>
      <c r="M352" s="198" t="s">
        <v>23</v>
      </c>
      <c r="N352" s="199" t="s">
        <v>46</v>
      </c>
      <c r="O352" s="42"/>
      <c r="P352" s="200">
        <f>O352*H352</f>
        <v>0</v>
      </c>
      <c r="Q352" s="200">
        <v>2.0000000000000002E-5</v>
      </c>
      <c r="R352" s="200">
        <f>Q352*H352</f>
        <v>2.3200000000000001E-5</v>
      </c>
      <c r="S352" s="200">
        <v>0</v>
      </c>
      <c r="T352" s="201">
        <f>S352*H352</f>
        <v>0</v>
      </c>
      <c r="AR352" s="23" t="s">
        <v>134</v>
      </c>
      <c r="AT352" s="23" t="s">
        <v>129</v>
      </c>
      <c r="AU352" s="23" t="s">
        <v>85</v>
      </c>
      <c r="AY352" s="23" t="s">
        <v>126</v>
      </c>
      <c r="BE352" s="202">
        <f>IF(N352="základní",J352,0)</f>
        <v>0</v>
      </c>
      <c r="BF352" s="202">
        <f>IF(N352="snížená",J352,0)</f>
        <v>0</v>
      </c>
      <c r="BG352" s="202">
        <f>IF(N352="zákl. přenesená",J352,0)</f>
        <v>0</v>
      </c>
      <c r="BH352" s="202">
        <f>IF(N352="sníž. přenesená",J352,0)</f>
        <v>0</v>
      </c>
      <c r="BI352" s="202">
        <f>IF(N352="nulová",J352,0)</f>
        <v>0</v>
      </c>
      <c r="BJ352" s="23" t="s">
        <v>80</v>
      </c>
      <c r="BK352" s="202">
        <f>ROUND(I352*H352,2)</f>
        <v>0</v>
      </c>
      <c r="BL352" s="23" t="s">
        <v>134</v>
      </c>
      <c r="BM352" s="23" t="s">
        <v>388</v>
      </c>
    </row>
    <row r="353" spans="2:65" s="11" customFormat="1" ht="13.5">
      <c r="B353" s="203"/>
      <c r="C353" s="204"/>
      <c r="D353" s="205" t="s">
        <v>136</v>
      </c>
      <c r="E353" s="206" t="s">
        <v>23</v>
      </c>
      <c r="F353" s="207" t="s">
        <v>389</v>
      </c>
      <c r="G353" s="204"/>
      <c r="H353" s="208">
        <v>1.1599999999999999</v>
      </c>
      <c r="I353" s="209"/>
      <c r="J353" s="204"/>
      <c r="K353" s="204"/>
      <c r="L353" s="210"/>
      <c r="M353" s="211"/>
      <c r="N353" s="212"/>
      <c r="O353" s="212"/>
      <c r="P353" s="212"/>
      <c r="Q353" s="212"/>
      <c r="R353" s="212"/>
      <c r="S353" s="212"/>
      <c r="T353" s="213"/>
      <c r="AT353" s="214" t="s">
        <v>136</v>
      </c>
      <c r="AU353" s="214" t="s">
        <v>85</v>
      </c>
      <c r="AV353" s="11" t="s">
        <v>85</v>
      </c>
      <c r="AW353" s="11" t="s">
        <v>38</v>
      </c>
      <c r="AX353" s="11" t="s">
        <v>75</v>
      </c>
      <c r="AY353" s="214" t="s">
        <v>126</v>
      </c>
    </row>
    <row r="354" spans="2:65" s="12" customFormat="1" ht="13.5">
      <c r="B354" s="215"/>
      <c r="C354" s="216"/>
      <c r="D354" s="205" t="s">
        <v>136</v>
      </c>
      <c r="E354" s="217" t="s">
        <v>23</v>
      </c>
      <c r="F354" s="218" t="s">
        <v>150</v>
      </c>
      <c r="G354" s="216"/>
      <c r="H354" s="219">
        <v>1.1599999999999999</v>
      </c>
      <c r="I354" s="220"/>
      <c r="J354" s="216"/>
      <c r="K354" s="216"/>
      <c r="L354" s="221"/>
      <c r="M354" s="222"/>
      <c r="N354" s="223"/>
      <c r="O354" s="223"/>
      <c r="P354" s="223"/>
      <c r="Q354" s="223"/>
      <c r="R354" s="223"/>
      <c r="S354" s="223"/>
      <c r="T354" s="224"/>
      <c r="AT354" s="225" t="s">
        <v>136</v>
      </c>
      <c r="AU354" s="225" t="s">
        <v>85</v>
      </c>
      <c r="AV354" s="12" t="s">
        <v>134</v>
      </c>
      <c r="AW354" s="12" t="s">
        <v>38</v>
      </c>
      <c r="AX354" s="12" t="s">
        <v>80</v>
      </c>
      <c r="AY354" s="225" t="s">
        <v>126</v>
      </c>
    </row>
    <row r="355" spans="2:65" s="1" customFormat="1" ht="25.5" customHeight="1">
      <c r="B355" s="41"/>
      <c r="C355" s="191" t="s">
        <v>9</v>
      </c>
      <c r="D355" s="191" t="s">
        <v>129</v>
      </c>
      <c r="E355" s="192" t="s">
        <v>390</v>
      </c>
      <c r="F355" s="193" t="s">
        <v>391</v>
      </c>
      <c r="G355" s="194" t="s">
        <v>140</v>
      </c>
      <c r="H355" s="195">
        <v>52.548999999999999</v>
      </c>
      <c r="I355" s="196"/>
      <c r="J355" s="197">
        <f>ROUND(I355*H355,2)</f>
        <v>0</v>
      </c>
      <c r="K355" s="193" t="s">
        <v>133</v>
      </c>
      <c r="L355" s="61"/>
      <c r="M355" s="198" t="s">
        <v>23</v>
      </c>
      <c r="N355" s="199" t="s">
        <v>46</v>
      </c>
      <c r="O355" s="42"/>
      <c r="P355" s="200">
        <f>O355*H355</f>
        <v>0</v>
      </c>
      <c r="Q355" s="200">
        <v>2.0000000000000002E-5</v>
      </c>
      <c r="R355" s="200">
        <f>Q355*H355</f>
        <v>1.05098E-3</v>
      </c>
      <c r="S355" s="200">
        <v>0</v>
      </c>
      <c r="T355" s="201">
        <f>S355*H355</f>
        <v>0</v>
      </c>
      <c r="AR355" s="23" t="s">
        <v>134</v>
      </c>
      <c r="AT355" s="23" t="s">
        <v>129</v>
      </c>
      <c r="AU355" s="23" t="s">
        <v>85</v>
      </c>
      <c r="AY355" s="23" t="s">
        <v>126</v>
      </c>
      <c r="BE355" s="202">
        <f>IF(N355="základní",J355,0)</f>
        <v>0</v>
      </c>
      <c r="BF355" s="202">
        <f>IF(N355="snížená",J355,0)</f>
        <v>0</v>
      </c>
      <c r="BG355" s="202">
        <f>IF(N355="zákl. přenesená",J355,0)</f>
        <v>0</v>
      </c>
      <c r="BH355" s="202">
        <f>IF(N355="sníž. přenesená",J355,0)</f>
        <v>0</v>
      </c>
      <c r="BI355" s="202">
        <f>IF(N355="nulová",J355,0)</f>
        <v>0</v>
      </c>
      <c r="BJ355" s="23" t="s">
        <v>80</v>
      </c>
      <c r="BK355" s="202">
        <f>ROUND(I355*H355,2)</f>
        <v>0</v>
      </c>
      <c r="BL355" s="23" t="s">
        <v>134</v>
      </c>
      <c r="BM355" s="23" t="s">
        <v>392</v>
      </c>
    </row>
    <row r="356" spans="2:65" s="11" customFormat="1" ht="13.5">
      <c r="B356" s="203"/>
      <c r="C356" s="204"/>
      <c r="D356" s="205" t="s">
        <v>136</v>
      </c>
      <c r="E356" s="206" t="s">
        <v>23</v>
      </c>
      <c r="F356" s="207" t="s">
        <v>393</v>
      </c>
      <c r="G356" s="204"/>
      <c r="H356" s="208">
        <v>2.16</v>
      </c>
      <c r="I356" s="209"/>
      <c r="J356" s="204"/>
      <c r="K356" s="204"/>
      <c r="L356" s="210"/>
      <c r="M356" s="211"/>
      <c r="N356" s="212"/>
      <c r="O356" s="212"/>
      <c r="P356" s="212"/>
      <c r="Q356" s="212"/>
      <c r="R356" s="212"/>
      <c r="S356" s="212"/>
      <c r="T356" s="213"/>
      <c r="AT356" s="214" t="s">
        <v>136</v>
      </c>
      <c r="AU356" s="214" t="s">
        <v>85</v>
      </c>
      <c r="AV356" s="11" t="s">
        <v>85</v>
      </c>
      <c r="AW356" s="11" t="s">
        <v>38</v>
      </c>
      <c r="AX356" s="11" t="s">
        <v>75</v>
      </c>
      <c r="AY356" s="214" t="s">
        <v>126</v>
      </c>
    </row>
    <row r="357" spans="2:65" s="11" customFormat="1" ht="13.5">
      <c r="B357" s="203"/>
      <c r="C357" s="204"/>
      <c r="D357" s="205" t="s">
        <v>136</v>
      </c>
      <c r="E357" s="206" t="s">
        <v>23</v>
      </c>
      <c r="F357" s="207" t="s">
        <v>394</v>
      </c>
      <c r="G357" s="204"/>
      <c r="H357" s="208">
        <v>2.16</v>
      </c>
      <c r="I357" s="209"/>
      <c r="J357" s="204"/>
      <c r="K357" s="204"/>
      <c r="L357" s="210"/>
      <c r="M357" s="211"/>
      <c r="N357" s="212"/>
      <c r="O357" s="212"/>
      <c r="P357" s="212"/>
      <c r="Q357" s="212"/>
      <c r="R357" s="212"/>
      <c r="S357" s="212"/>
      <c r="T357" s="213"/>
      <c r="AT357" s="214" t="s">
        <v>136</v>
      </c>
      <c r="AU357" s="214" t="s">
        <v>85</v>
      </c>
      <c r="AV357" s="11" t="s">
        <v>85</v>
      </c>
      <c r="AW357" s="11" t="s">
        <v>38</v>
      </c>
      <c r="AX357" s="11" t="s">
        <v>75</v>
      </c>
      <c r="AY357" s="214" t="s">
        <v>126</v>
      </c>
    </row>
    <row r="358" spans="2:65" s="11" customFormat="1" ht="13.5">
      <c r="B358" s="203"/>
      <c r="C358" s="204"/>
      <c r="D358" s="205" t="s">
        <v>136</v>
      </c>
      <c r="E358" s="206" t="s">
        <v>23</v>
      </c>
      <c r="F358" s="207" t="s">
        <v>395</v>
      </c>
      <c r="G358" s="204"/>
      <c r="H358" s="208">
        <v>44.66</v>
      </c>
      <c r="I358" s="209"/>
      <c r="J358" s="204"/>
      <c r="K358" s="204"/>
      <c r="L358" s="210"/>
      <c r="M358" s="211"/>
      <c r="N358" s="212"/>
      <c r="O358" s="212"/>
      <c r="P358" s="212"/>
      <c r="Q358" s="212"/>
      <c r="R358" s="212"/>
      <c r="S358" s="212"/>
      <c r="T358" s="213"/>
      <c r="AT358" s="214" t="s">
        <v>136</v>
      </c>
      <c r="AU358" s="214" t="s">
        <v>85</v>
      </c>
      <c r="AV358" s="11" t="s">
        <v>85</v>
      </c>
      <c r="AW358" s="11" t="s">
        <v>38</v>
      </c>
      <c r="AX358" s="11" t="s">
        <v>75</v>
      </c>
      <c r="AY358" s="214" t="s">
        <v>126</v>
      </c>
    </row>
    <row r="359" spans="2:65" s="11" customFormat="1" ht="13.5">
      <c r="B359" s="203"/>
      <c r="C359" s="204"/>
      <c r="D359" s="205" t="s">
        <v>136</v>
      </c>
      <c r="E359" s="206" t="s">
        <v>23</v>
      </c>
      <c r="F359" s="207" t="s">
        <v>396</v>
      </c>
      <c r="G359" s="204"/>
      <c r="H359" s="208">
        <v>1.974</v>
      </c>
      <c r="I359" s="209"/>
      <c r="J359" s="204"/>
      <c r="K359" s="204"/>
      <c r="L359" s="210"/>
      <c r="M359" s="211"/>
      <c r="N359" s="212"/>
      <c r="O359" s="212"/>
      <c r="P359" s="212"/>
      <c r="Q359" s="212"/>
      <c r="R359" s="212"/>
      <c r="S359" s="212"/>
      <c r="T359" s="213"/>
      <c r="AT359" s="214" t="s">
        <v>136</v>
      </c>
      <c r="AU359" s="214" t="s">
        <v>85</v>
      </c>
      <c r="AV359" s="11" t="s">
        <v>85</v>
      </c>
      <c r="AW359" s="11" t="s">
        <v>38</v>
      </c>
      <c r="AX359" s="11" t="s">
        <v>75</v>
      </c>
      <c r="AY359" s="214" t="s">
        <v>126</v>
      </c>
    </row>
    <row r="360" spans="2:65" s="11" customFormat="1" ht="13.5">
      <c r="B360" s="203"/>
      <c r="C360" s="204"/>
      <c r="D360" s="205" t="s">
        <v>136</v>
      </c>
      <c r="E360" s="206" t="s">
        <v>23</v>
      </c>
      <c r="F360" s="207" t="s">
        <v>397</v>
      </c>
      <c r="G360" s="204"/>
      <c r="H360" s="208">
        <v>1.595</v>
      </c>
      <c r="I360" s="209"/>
      <c r="J360" s="204"/>
      <c r="K360" s="204"/>
      <c r="L360" s="210"/>
      <c r="M360" s="211"/>
      <c r="N360" s="212"/>
      <c r="O360" s="212"/>
      <c r="P360" s="212"/>
      <c r="Q360" s="212"/>
      <c r="R360" s="212"/>
      <c r="S360" s="212"/>
      <c r="T360" s="213"/>
      <c r="AT360" s="214" t="s">
        <v>136</v>
      </c>
      <c r="AU360" s="214" t="s">
        <v>85</v>
      </c>
      <c r="AV360" s="11" t="s">
        <v>85</v>
      </c>
      <c r="AW360" s="11" t="s">
        <v>38</v>
      </c>
      <c r="AX360" s="11" t="s">
        <v>75</v>
      </c>
      <c r="AY360" s="214" t="s">
        <v>126</v>
      </c>
    </row>
    <row r="361" spans="2:65" s="12" customFormat="1" ht="13.5">
      <c r="B361" s="215"/>
      <c r="C361" s="216"/>
      <c r="D361" s="205" t="s">
        <v>136</v>
      </c>
      <c r="E361" s="217" t="s">
        <v>23</v>
      </c>
      <c r="F361" s="218" t="s">
        <v>150</v>
      </c>
      <c r="G361" s="216"/>
      <c r="H361" s="219">
        <v>52.548999999999999</v>
      </c>
      <c r="I361" s="220"/>
      <c r="J361" s="216"/>
      <c r="K361" s="216"/>
      <c r="L361" s="221"/>
      <c r="M361" s="222"/>
      <c r="N361" s="223"/>
      <c r="O361" s="223"/>
      <c r="P361" s="223"/>
      <c r="Q361" s="223"/>
      <c r="R361" s="223"/>
      <c r="S361" s="223"/>
      <c r="T361" s="224"/>
      <c r="AT361" s="225" t="s">
        <v>136</v>
      </c>
      <c r="AU361" s="225" t="s">
        <v>85</v>
      </c>
      <c r="AV361" s="12" t="s">
        <v>134</v>
      </c>
      <c r="AW361" s="12" t="s">
        <v>38</v>
      </c>
      <c r="AX361" s="12" t="s">
        <v>80</v>
      </c>
      <c r="AY361" s="225" t="s">
        <v>126</v>
      </c>
    </row>
    <row r="362" spans="2:65" s="1" customFormat="1" ht="25.5" customHeight="1">
      <c r="B362" s="41"/>
      <c r="C362" s="191" t="s">
        <v>398</v>
      </c>
      <c r="D362" s="191" t="s">
        <v>129</v>
      </c>
      <c r="E362" s="192" t="s">
        <v>399</v>
      </c>
      <c r="F362" s="193" t="s">
        <v>400</v>
      </c>
      <c r="G362" s="194" t="s">
        <v>140</v>
      </c>
      <c r="H362" s="195">
        <v>289.54199999999997</v>
      </c>
      <c r="I362" s="196"/>
      <c r="J362" s="197">
        <f>ROUND(I362*H362,2)</f>
        <v>0</v>
      </c>
      <c r="K362" s="193" t="s">
        <v>133</v>
      </c>
      <c r="L362" s="61"/>
      <c r="M362" s="198" t="s">
        <v>23</v>
      </c>
      <c r="N362" s="199" t="s">
        <v>46</v>
      </c>
      <c r="O362" s="42"/>
      <c r="P362" s="200">
        <f>O362*H362</f>
        <v>0</v>
      </c>
      <c r="Q362" s="200">
        <v>2.0000000000000002E-5</v>
      </c>
      <c r="R362" s="200">
        <f>Q362*H362</f>
        <v>5.7908400000000002E-3</v>
      </c>
      <c r="S362" s="200">
        <v>0</v>
      </c>
      <c r="T362" s="201">
        <f>S362*H362</f>
        <v>0</v>
      </c>
      <c r="AR362" s="23" t="s">
        <v>134</v>
      </c>
      <c r="AT362" s="23" t="s">
        <v>129</v>
      </c>
      <c r="AU362" s="23" t="s">
        <v>85</v>
      </c>
      <c r="AY362" s="23" t="s">
        <v>126</v>
      </c>
      <c r="BE362" s="202">
        <f>IF(N362="základní",J362,0)</f>
        <v>0</v>
      </c>
      <c r="BF362" s="202">
        <f>IF(N362="snížená",J362,0)</f>
        <v>0</v>
      </c>
      <c r="BG362" s="202">
        <f>IF(N362="zákl. přenesená",J362,0)</f>
        <v>0</v>
      </c>
      <c r="BH362" s="202">
        <f>IF(N362="sníž. přenesená",J362,0)</f>
        <v>0</v>
      </c>
      <c r="BI362" s="202">
        <f>IF(N362="nulová",J362,0)</f>
        <v>0</v>
      </c>
      <c r="BJ362" s="23" t="s">
        <v>80</v>
      </c>
      <c r="BK362" s="202">
        <f>ROUND(I362*H362,2)</f>
        <v>0</v>
      </c>
      <c r="BL362" s="23" t="s">
        <v>134</v>
      </c>
      <c r="BM362" s="23" t="s">
        <v>401</v>
      </c>
    </row>
    <row r="363" spans="2:65" s="11" customFormat="1" ht="13.5">
      <c r="B363" s="203"/>
      <c r="C363" s="204"/>
      <c r="D363" s="205" t="s">
        <v>136</v>
      </c>
      <c r="E363" s="206" t="s">
        <v>23</v>
      </c>
      <c r="F363" s="207" t="s">
        <v>402</v>
      </c>
      <c r="G363" s="204"/>
      <c r="H363" s="208">
        <v>43.08</v>
      </c>
      <c r="I363" s="209"/>
      <c r="J363" s="204"/>
      <c r="K363" s="204"/>
      <c r="L363" s="210"/>
      <c r="M363" s="211"/>
      <c r="N363" s="212"/>
      <c r="O363" s="212"/>
      <c r="P363" s="212"/>
      <c r="Q363" s="212"/>
      <c r="R363" s="212"/>
      <c r="S363" s="212"/>
      <c r="T363" s="213"/>
      <c r="AT363" s="214" t="s">
        <v>136</v>
      </c>
      <c r="AU363" s="214" t="s">
        <v>85</v>
      </c>
      <c r="AV363" s="11" t="s">
        <v>85</v>
      </c>
      <c r="AW363" s="11" t="s">
        <v>38</v>
      </c>
      <c r="AX363" s="11" t="s">
        <v>75</v>
      </c>
      <c r="AY363" s="214" t="s">
        <v>126</v>
      </c>
    </row>
    <row r="364" spans="2:65" s="11" customFormat="1" ht="13.5">
      <c r="B364" s="203"/>
      <c r="C364" s="204"/>
      <c r="D364" s="205" t="s">
        <v>136</v>
      </c>
      <c r="E364" s="206" t="s">
        <v>23</v>
      </c>
      <c r="F364" s="207" t="s">
        <v>403</v>
      </c>
      <c r="G364" s="204"/>
      <c r="H364" s="208">
        <v>43.08</v>
      </c>
      <c r="I364" s="209"/>
      <c r="J364" s="204"/>
      <c r="K364" s="204"/>
      <c r="L364" s="210"/>
      <c r="M364" s="211"/>
      <c r="N364" s="212"/>
      <c r="O364" s="212"/>
      <c r="P364" s="212"/>
      <c r="Q364" s="212"/>
      <c r="R364" s="212"/>
      <c r="S364" s="212"/>
      <c r="T364" s="213"/>
      <c r="AT364" s="214" t="s">
        <v>136</v>
      </c>
      <c r="AU364" s="214" t="s">
        <v>85</v>
      </c>
      <c r="AV364" s="11" t="s">
        <v>85</v>
      </c>
      <c r="AW364" s="11" t="s">
        <v>38</v>
      </c>
      <c r="AX364" s="11" t="s">
        <v>75</v>
      </c>
      <c r="AY364" s="214" t="s">
        <v>126</v>
      </c>
    </row>
    <row r="365" spans="2:65" s="11" customFormat="1" ht="13.5">
      <c r="B365" s="203"/>
      <c r="C365" s="204"/>
      <c r="D365" s="205" t="s">
        <v>136</v>
      </c>
      <c r="E365" s="206" t="s">
        <v>23</v>
      </c>
      <c r="F365" s="207" t="s">
        <v>404</v>
      </c>
      <c r="G365" s="204"/>
      <c r="H365" s="208">
        <v>3.8159999999999998</v>
      </c>
      <c r="I365" s="209"/>
      <c r="J365" s="204"/>
      <c r="K365" s="204"/>
      <c r="L365" s="210"/>
      <c r="M365" s="211"/>
      <c r="N365" s="212"/>
      <c r="O365" s="212"/>
      <c r="P365" s="212"/>
      <c r="Q365" s="212"/>
      <c r="R365" s="212"/>
      <c r="S365" s="212"/>
      <c r="T365" s="213"/>
      <c r="AT365" s="214" t="s">
        <v>136</v>
      </c>
      <c r="AU365" s="214" t="s">
        <v>85</v>
      </c>
      <c r="AV365" s="11" t="s">
        <v>85</v>
      </c>
      <c r="AW365" s="11" t="s">
        <v>38</v>
      </c>
      <c r="AX365" s="11" t="s">
        <v>75</v>
      </c>
      <c r="AY365" s="214" t="s">
        <v>126</v>
      </c>
    </row>
    <row r="366" spans="2:65" s="11" customFormat="1" ht="13.5">
      <c r="B366" s="203"/>
      <c r="C366" s="204"/>
      <c r="D366" s="205" t="s">
        <v>136</v>
      </c>
      <c r="E366" s="206" t="s">
        <v>23</v>
      </c>
      <c r="F366" s="207" t="s">
        <v>405</v>
      </c>
      <c r="G366" s="204"/>
      <c r="H366" s="208">
        <v>3.8159999999999998</v>
      </c>
      <c r="I366" s="209"/>
      <c r="J366" s="204"/>
      <c r="K366" s="204"/>
      <c r="L366" s="210"/>
      <c r="M366" s="211"/>
      <c r="N366" s="212"/>
      <c r="O366" s="212"/>
      <c r="P366" s="212"/>
      <c r="Q366" s="212"/>
      <c r="R366" s="212"/>
      <c r="S366" s="212"/>
      <c r="T366" s="213"/>
      <c r="AT366" s="214" t="s">
        <v>136</v>
      </c>
      <c r="AU366" s="214" t="s">
        <v>85</v>
      </c>
      <c r="AV366" s="11" t="s">
        <v>85</v>
      </c>
      <c r="AW366" s="11" t="s">
        <v>38</v>
      </c>
      <c r="AX366" s="11" t="s">
        <v>75</v>
      </c>
      <c r="AY366" s="214" t="s">
        <v>126</v>
      </c>
    </row>
    <row r="367" spans="2:65" s="11" customFormat="1" ht="13.5">
      <c r="B367" s="203"/>
      <c r="C367" s="204"/>
      <c r="D367" s="205" t="s">
        <v>136</v>
      </c>
      <c r="E367" s="206" t="s">
        <v>23</v>
      </c>
      <c r="F367" s="207" t="s">
        <v>406</v>
      </c>
      <c r="G367" s="204"/>
      <c r="H367" s="208">
        <v>8.66</v>
      </c>
      <c r="I367" s="209"/>
      <c r="J367" s="204"/>
      <c r="K367" s="204"/>
      <c r="L367" s="210"/>
      <c r="M367" s="211"/>
      <c r="N367" s="212"/>
      <c r="O367" s="212"/>
      <c r="P367" s="212"/>
      <c r="Q367" s="212"/>
      <c r="R367" s="212"/>
      <c r="S367" s="212"/>
      <c r="T367" s="213"/>
      <c r="AT367" s="214" t="s">
        <v>136</v>
      </c>
      <c r="AU367" s="214" t="s">
        <v>85</v>
      </c>
      <c r="AV367" s="11" t="s">
        <v>85</v>
      </c>
      <c r="AW367" s="11" t="s">
        <v>38</v>
      </c>
      <c r="AX367" s="11" t="s">
        <v>75</v>
      </c>
      <c r="AY367" s="214" t="s">
        <v>126</v>
      </c>
    </row>
    <row r="368" spans="2:65" s="11" customFormat="1" ht="13.5">
      <c r="B368" s="203"/>
      <c r="C368" s="204"/>
      <c r="D368" s="205" t="s">
        <v>136</v>
      </c>
      <c r="E368" s="206" t="s">
        <v>23</v>
      </c>
      <c r="F368" s="207" t="s">
        <v>407</v>
      </c>
      <c r="G368" s="204"/>
      <c r="H368" s="208">
        <v>8.6859999999999999</v>
      </c>
      <c r="I368" s="209"/>
      <c r="J368" s="204"/>
      <c r="K368" s="204"/>
      <c r="L368" s="210"/>
      <c r="M368" s="211"/>
      <c r="N368" s="212"/>
      <c r="O368" s="212"/>
      <c r="P368" s="212"/>
      <c r="Q368" s="212"/>
      <c r="R368" s="212"/>
      <c r="S368" s="212"/>
      <c r="T368" s="213"/>
      <c r="AT368" s="214" t="s">
        <v>136</v>
      </c>
      <c r="AU368" s="214" t="s">
        <v>85</v>
      </c>
      <c r="AV368" s="11" t="s">
        <v>85</v>
      </c>
      <c r="AW368" s="11" t="s">
        <v>38</v>
      </c>
      <c r="AX368" s="11" t="s">
        <v>75</v>
      </c>
      <c r="AY368" s="214" t="s">
        <v>126</v>
      </c>
    </row>
    <row r="369" spans="2:51" s="11" customFormat="1" ht="13.5">
      <c r="B369" s="203"/>
      <c r="C369" s="204"/>
      <c r="D369" s="205" t="s">
        <v>136</v>
      </c>
      <c r="E369" s="206" t="s">
        <v>23</v>
      </c>
      <c r="F369" s="207" t="s">
        <v>408</v>
      </c>
      <c r="G369" s="204"/>
      <c r="H369" s="208">
        <v>12.8</v>
      </c>
      <c r="I369" s="209"/>
      <c r="J369" s="204"/>
      <c r="K369" s="204"/>
      <c r="L369" s="210"/>
      <c r="M369" s="211"/>
      <c r="N369" s="212"/>
      <c r="O369" s="212"/>
      <c r="P369" s="212"/>
      <c r="Q369" s="212"/>
      <c r="R369" s="212"/>
      <c r="S369" s="212"/>
      <c r="T369" s="213"/>
      <c r="AT369" s="214" t="s">
        <v>136</v>
      </c>
      <c r="AU369" s="214" t="s">
        <v>85</v>
      </c>
      <c r="AV369" s="11" t="s">
        <v>85</v>
      </c>
      <c r="AW369" s="11" t="s">
        <v>38</v>
      </c>
      <c r="AX369" s="11" t="s">
        <v>75</v>
      </c>
      <c r="AY369" s="214" t="s">
        <v>126</v>
      </c>
    </row>
    <row r="370" spans="2:51" s="11" customFormat="1" ht="13.5">
      <c r="B370" s="203"/>
      <c r="C370" s="204"/>
      <c r="D370" s="205" t="s">
        <v>136</v>
      </c>
      <c r="E370" s="206" t="s">
        <v>23</v>
      </c>
      <c r="F370" s="207" t="s">
        <v>409</v>
      </c>
      <c r="G370" s="204"/>
      <c r="H370" s="208">
        <v>8.6859999999999999</v>
      </c>
      <c r="I370" s="209"/>
      <c r="J370" s="204"/>
      <c r="K370" s="204"/>
      <c r="L370" s="210"/>
      <c r="M370" s="211"/>
      <c r="N370" s="212"/>
      <c r="O370" s="212"/>
      <c r="P370" s="212"/>
      <c r="Q370" s="212"/>
      <c r="R370" s="212"/>
      <c r="S370" s="212"/>
      <c r="T370" s="213"/>
      <c r="AT370" s="214" t="s">
        <v>136</v>
      </c>
      <c r="AU370" s="214" t="s">
        <v>85</v>
      </c>
      <c r="AV370" s="11" t="s">
        <v>85</v>
      </c>
      <c r="AW370" s="11" t="s">
        <v>38</v>
      </c>
      <c r="AX370" s="11" t="s">
        <v>75</v>
      </c>
      <c r="AY370" s="214" t="s">
        <v>126</v>
      </c>
    </row>
    <row r="371" spans="2:51" s="11" customFormat="1" ht="13.5">
      <c r="B371" s="203"/>
      <c r="C371" s="204"/>
      <c r="D371" s="205" t="s">
        <v>136</v>
      </c>
      <c r="E371" s="206" t="s">
        <v>23</v>
      </c>
      <c r="F371" s="207" t="s">
        <v>410</v>
      </c>
      <c r="G371" s="204"/>
      <c r="H371" s="208">
        <v>8.6159999999999997</v>
      </c>
      <c r="I371" s="209"/>
      <c r="J371" s="204"/>
      <c r="K371" s="204"/>
      <c r="L371" s="210"/>
      <c r="M371" s="211"/>
      <c r="N371" s="212"/>
      <c r="O371" s="212"/>
      <c r="P371" s="212"/>
      <c r="Q371" s="212"/>
      <c r="R371" s="212"/>
      <c r="S371" s="212"/>
      <c r="T371" s="213"/>
      <c r="AT371" s="214" t="s">
        <v>136</v>
      </c>
      <c r="AU371" s="214" t="s">
        <v>85</v>
      </c>
      <c r="AV371" s="11" t="s">
        <v>85</v>
      </c>
      <c r="AW371" s="11" t="s">
        <v>38</v>
      </c>
      <c r="AX371" s="11" t="s">
        <v>75</v>
      </c>
      <c r="AY371" s="214" t="s">
        <v>126</v>
      </c>
    </row>
    <row r="372" spans="2:51" s="11" customFormat="1" ht="13.5">
      <c r="B372" s="203"/>
      <c r="C372" s="204"/>
      <c r="D372" s="205" t="s">
        <v>136</v>
      </c>
      <c r="E372" s="206" t="s">
        <v>23</v>
      </c>
      <c r="F372" s="207" t="s">
        <v>411</v>
      </c>
      <c r="G372" s="204"/>
      <c r="H372" s="208">
        <v>25.6</v>
      </c>
      <c r="I372" s="209"/>
      <c r="J372" s="204"/>
      <c r="K372" s="204"/>
      <c r="L372" s="210"/>
      <c r="M372" s="211"/>
      <c r="N372" s="212"/>
      <c r="O372" s="212"/>
      <c r="P372" s="212"/>
      <c r="Q372" s="212"/>
      <c r="R372" s="212"/>
      <c r="S372" s="212"/>
      <c r="T372" s="213"/>
      <c r="AT372" s="214" t="s">
        <v>136</v>
      </c>
      <c r="AU372" s="214" t="s">
        <v>85</v>
      </c>
      <c r="AV372" s="11" t="s">
        <v>85</v>
      </c>
      <c r="AW372" s="11" t="s">
        <v>38</v>
      </c>
      <c r="AX372" s="11" t="s">
        <v>75</v>
      </c>
      <c r="AY372" s="214" t="s">
        <v>126</v>
      </c>
    </row>
    <row r="373" spans="2:51" s="11" customFormat="1" ht="13.5">
      <c r="B373" s="203"/>
      <c r="C373" s="204"/>
      <c r="D373" s="205" t="s">
        <v>136</v>
      </c>
      <c r="E373" s="206" t="s">
        <v>23</v>
      </c>
      <c r="F373" s="207" t="s">
        <v>412</v>
      </c>
      <c r="G373" s="204"/>
      <c r="H373" s="208">
        <v>19.2</v>
      </c>
      <c r="I373" s="209"/>
      <c r="J373" s="204"/>
      <c r="K373" s="204"/>
      <c r="L373" s="210"/>
      <c r="M373" s="211"/>
      <c r="N373" s="212"/>
      <c r="O373" s="212"/>
      <c r="P373" s="212"/>
      <c r="Q373" s="212"/>
      <c r="R373" s="212"/>
      <c r="S373" s="212"/>
      <c r="T373" s="213"/>
      <c r="AT373" s="214" t="s">
        <v>136</v>
      </c>
      <c r="AU373" s="214" t="s">
        <v>85</v>
      </c>
      <c r="AV373" s="11" t="s">
        <v>85</v>
      </c>
      <c r="AW373" s="11" t="s">
        <v>38</v>
      </c>
      <c r="AX373" s="11" t="s">
        <v>75</v>
      </c>
      <c r="AY373" s="214" t="s">
        <v>126</v>
      </c>
    </row>
    <row r="374" spans="2:51" s="11" customFormat="1" ht="13.5">
      <c r="B374" s="203"/>
      <c r="C374" s="204"/>
      <c r="D374" s="205" t="s">
        <v>136</v>
      </c>
      <c r="E374" s="206" t="s">
        <v>23</v>
      </c>
      <c r="F374" s="207" t="s">
        <v>413</v>
      </c>
      <c r="G374" s="204"/>
      <c r="H374" s="208">
        <v>3.86</v>
      </c>
      <c r="I374" s="209"/>
      <c r="J374" s="204"/>
      <c r="K374" s="204"/>
      <c r="L374" s="210"/>
      <c r="M374" s="211"/>
      <c r="N374" s="212"/>
      <c r="O374" s="212"/>
      <c r="P374" s="212"/>
      <c r="Q374" s="212"/>
      <c r="R374" s="212"/>
      <c r="S374" s="212"/>
      <c r="T374" s="213"/>
      <c r="AT374" s="214" t="s">
        <v>136</v>
      </c>
      <c r="AU374" s="214" t="s">
        <v>85</v>
      </c>
      <c r="AV374" s="11" t="s">
        <v>85</v>
      </c>
      <c r="AW374" s="11" t="s">
        <v>38</v>
      </c>
      <c r="AX374" s="11" t="s">
        <v>75</v>
      </c>
      <c r="AY374" s="214" t="s">
        <v>126</v>
      </c>
    </row>
    <row r="375" spans="2:51" s="11" customFormat="1" ht="13.5">
      <c r="B375" s="203"/>
      <c r="C375" s="204"/>
      <c r="D375" s="205" t="s">
        <v>136</v>
      </c>
      <c r="E375" s="206" t="s">
        <v>23</v>
      </c>
      <c r="F375" s="207" t="s">
        <v>414</v>
      </c>
      <c r="G375" s="204"/>
      <c r="H375" s="208">
        <v>6.4</v>
      </c>
      <c r="I375" s="209"/>
      <c r="J375" s="204"/>
      <c r="K375" s="204"/>
      <c r="L375" s="210"/>
      <c r="M375" s="211"/>
      <c r="N375" s="212"/>
      <c r="O375" s="212"/>
      <c r="P375" s="212"/>
      <c r="Q375" s="212"/>
      <c r="R375" s="212"/>
      <c r="S375" s="212"/>
      <c r="T375" s="213"/>
      <c r="AT375" s="214" t="s">
        <v>136</v>
      </c>
      <c r="AU375" s="214" t="s">
        <v>85</v>
      </c>
      <c r="AV375" s="11" t="s">
        <v>85</v>
      </c>
      <c r="AW375" s="11" t="s">
        <v>38</v>
      </c>
      <c r="AX375" s="11" t="s">
        <v>75</v>
      </c>
      <c r="AY375" s="214" t="s">
        <v>126</v>
      </c>
    </row>
    <row r="376" spans="2:51" s="11" customFormat="1" ht="13.5">
      <c r="B376" s="203"/>
      <c r="C376" s="204"/>
      <c r="D376" s="205" t="s">
        <v>136</v>
      </c>
      <c r="E376" s="206" t="s">
        <v>23</v>
      </c>
      <c r="F376" s="207" t="s">
        <v>415</v>
      </c>
      <c r="G376" s="204"/>
      <c r="H376" s="208">
        <v>3.3</v>
      </c>
      <c r="I376" s="209"/>
      <c r="J376" s="204"/>
      <c r="K376" s="204"/>
      <c r="L376" s="210"/>
      <c r="M376" s="211"/>
      <c r="N376" s="212"/>
      <c r="O376" s="212"/>
      <c r="P376" s="212"/>
      <c r="Q376" s="212"/>
      <c r="R376" s="212"/>
      <c r="S376" s="212"/>
      <c r="T376" s="213"/>
      <c r="AT376" s="214" t="s">
        <v>136</v>
      </c>
      <c r="AU376" s="214" t="s">
        <v>85</v>
      </c>
      <c r="AV376" s="11" t="s">
        <v>85</v>
      </c>
      <c r="AW376" s="11" t="s">
        <v>38</v>
      </c>
      <c r="AX376" s="11" t="s">
        <v>75</v>
      </c>
      <c r="AY376" s="214" t="s">
        <v>126</v>
      </c>
    </row>
    <row r="377" spans="2:51" s="11" customFormat="1" ht="13.5">
      <c r="B377" s="203"/>
      <c r="C377" s="204"/>
      <c r="D377" s="205" t="s">
        <v>136</v>
      </c>
      <c r="E377" s="206" t="s">
        <v>23</v>
      </c>
      <c r="F377" s="207" t="s">
        <v>416</v>
      </c>
      <c r="G377" s="204"/>
      <c r="H377" s="208">
        <v>4.01</v>
      </c>
      <c r="I377" s="209"/>
      <c r="J377" s="204"/>
      <c r="K377" s="204"/>
      <c r="L377" s="210"/>
      <c r="M377" s="211"/>
      <c r="N377" s="212"/>
      <c r="O377" s="212"/>
      <c r="P377" s="212"/>
      <c r="Q377" s="212"/>
      <c r="R377" s="212"/>
      <c r="S377" s="212"/>
      <c r="T377" s="213"/>
      <c r="AT377" s="214" t="s">
        <v>136</v>
      </c>
      <c r="AU377" s="214" t="s">
        <v>85</v>
      </c>
      <c r="AV377" s="11" t="s">
        <v>85</v>
      </c>
      <c r="AW377" s="11" t="s">
        <v>38</v>
      </c>
      <c r="AX377" s="11" t="s">
        <v>75</v>
      </c>
      <c r="AY377" s="214" t="s">
        <v>126</v>
      </c>
    </row>
    <row r="378" spans="2:51" s="11" customFormat="1" ht="13.5">
      <c r="B378" s="203"/>
      <c r="C378" s="204"/>
      <c r="D378" s="205" t="s">
        <v>136</v>
      </c>
      <c r="E378" s="206" t="s">
        <v>23</v>
      </c>
      <c r="F378" s="207" t="s">
        <v>417</v>
      </c>
      <c r="G378" s="204"/>
      <c r="H378" s="208">
        <v>7.2640000000000002</v>
      </c>
      <c r="I378" s="209"/>
      <c r="J378" s="204"/>
      <c r="K378" s="204"/>
      <c r="L378" s="210"/>
      <c r="M378" s="211"/>
      <c r="N378" s="212"/>
      <c r="O378" s="212"/>
      <c r="P378" s="212"/>
      <c r="Q378" s="212"/>
      <c r="R378" s="212"/>
      <c r="S378" s="212"/>
      <c r="T378" s="213"/>
      <c r="AT378" s="214" t="s">
        <v>136</v>
      </c>
      <c r="AU378" s="214" t="s">
        <v>85</v>
      </c>
      <c r="AV378" s="11" t="s">
        <v>85</v>
      </c>
      <c r="AW378" s="11" t="s">
        <v>38</v>
      </c>
      <c r="AX378" s="11" t="s">
        <v>75</v>
      </c>
      <c r="AY378" s="214" t="s">
        <v>126</v>
      </c>
    </row>
    <row r="379" spans="2:51" s="11" customFormat="1" ht="13.5">
      <c r="B379" s="203"/>
      <c r="C379" s="204"/>
      <c r="D379" s="205" t="s">
        <v>136</v>
      </c>
      <c r="E379" s="206" t="s">
        <v>23</v>
      </c>
      <c r="F379" s="207" t="s">
        <v>418</v>
      </c>
      <c r="G379" s="204"/>
      <c r="H379" s="208">
        <v>8</v>
      </c>
      <c r="I379" s="209"/>
      <c r="J379" s="204"/>
      <c r="K379" s="204"/>
      <c r="L379" s="210"/>
      <c r="M379" s="211"/>
      <c r="N379" s="212"/>
      <c r="O379" s="212"/>
      <c r="P379" s="212"/>
      <c r="Q379" s="212"/>
      <c r="R379" s="212"/>
      <c r="S379" s="212"/>
      <c r="T379" s="213"/>
      <c r="AT379" s="214" t="s">
        <v>136</v>
      </c>
      <c r="AU379" s="214" t="s">
        <v>85</v>
      </c>
      <c r="AV379" s="11" t="s">
        <v>85</v>
      </c>
      <c r="AW379" s="11" t="s">
        <v>38</v>
      </c>
      <c r="AX379" s="11" t="s">
        <v>75</v>
      </c>
      <c r="AY379" s="214" t="s">
        <v>126</v>
      </c>
    </row>
    <row r="380" spans="2:51" s="11" customFormat="1" ht="13.5">
      <c r="B380" s="203"/>
      <c r="C380" s="204"/>
      <c r="D380" s="205" t="s">
        <v>136</v>
      </c>
      <c r="E380" s="206" t="s">
        <v>23</v>
      </c>
      <c r="F380" s="207" t="s">
        <v>419</v>
      </c>
      <c r="G380" s="204"/>
      <c r="H380" s="208">
        <v>3.2</v>
      </c>
      <c r="I380" s="209"/>
      <c r="J380" s="204"/>
      <c r="K380" s="204"/>
      <c r="L380" s="210"/>
      <c r="M380" s="211"/>
      <c r="N380" s="212"/>
      <c r="O380" s="212"/>
      <c r="P380" s="212"/>
      <c r="Q380" s="212"/>
      <c r="R380" s="212"/>
      <c r="S380" s="212"/>
      <c r="T380" s="213"/>
      <c r="AT380" s="214" t="s">
        <v>136</v>
      </c>
      <c r="AU380" s="214" t="s">
        <v>85</v>
      </c>
      <c r="AV380" s="11" t="s">
        <v>85</v>
      </c>
      <c r="AW380" s="11" t="s">
        <v>38</v>
      </c>
      <c r="AX380" s="11" t="s">
        <v>75</v>
      </c>
      <c r="AY380" s="214" t="s">
        <v>126</v>
      </c>
    </row>
    <row r="381" spans="2:51" s="11" customFormat="1" ht="13.5">
      <c r="B381" s="203"/>
      <c r="C381" s="204"/>
      <c r="D381" s="205" t="s">
        <v>136</v>
      </c>
      <c r="E381" s="206" t="s">
        <v>23</v>
      </c>
      <c r="F381" s="207" t="s">
        <v>420</v>
      </c>
      <c r="G381" s="204"/>
      <c r="H381" s="208">
        <v>17.231999999999999</v>
      </c>
      <c r="I381" s="209"/>
      <c r="J381" s="204"/>
      <c r="K381" s="204"/>
      <c r="L381" s="210"/>
      <c r="M381" s="211"/>
      <c r="N381" s="212"/>
      <c r="O381" s="212"/>
      <c r="P381" s="212"/>
      <c r="Q381" s="212"/>
      <c r="R381" s="212"/>
      <c r="S381" s="212"/>
      <c r="T381" s="213"/>
      <c r="AT381" s="214" t="s">
        <v>136</v>
      </c>
      <c r="AU381" s="214" t="s">
        <v>85</v>
      </c>
      <c r="AV381" s="11" t="s">
        <v>85</v>
      </c>
      <c r="AW381" s="11" t="s">
        <v>38</v>
      </c>
      <c r="AX381" s="11" t="s">
        <v>75</v>
      </c>
      <c r="AY381" s="214" t="s">
        <v>126</v>
      </c>
    </row>
    <row r="382" spans="2:51" s="11" customFormat="1" ht="13.5">
      <c r="B382" s="203"/>
      <c r="C382" s="204"/>
      <c r="D382" s="205" t="s">
        <v>136</v>
      </c>
      <c r="E382" s="206" t="s">
        <v>23</v>
      </c>
      <c r="F382" s="207" t="s">
        <v>421</v>
      </c>
      <c r="G382" s="204"/>
      <c r="H382" s="208">
        <v>17.231999999999999</v>
      </c>
      <c r="I382" s="209"/>
      <c r="J382" s="204"/>
      <c r="K382" s="204"/>
      <c r="L382" s="210"/>
      <c r="M382" s="211"/>
      <c r="N382" s="212"/>
      <c r="O382" s="212"/>
      <c r="P382" s="212"/>
      <c r="Q382" s="212"/>
      <c r="R382" s="212"/>
      <c r="S382" s="212"/>
      <c r="T382" s="213"/>
      <c r="AT382" s="214" t="s">
        <v>136</v>
      </c>
      <c r="AU382" s="214" t="s">
        <v>85</v>
      </c>
      <c r="AV382" s="11" t="s">
        <v>85</v>
      </c>
      <c r="AW382" s="11" t="s">
        <v>38</v>
      </c>
      <c r="AX382" s="11" t="s">
        <v>75</v>
      </c>
      <c r="AY382" s="214" t="s">
        <v>126</v>
      </c>
    </row>
    <row r="383" spans="2:51" s="11" customFormat="1" ht="13.5">
      <c r="B383" s="203"/>
      <c r="C383" s="204"/>
      <c r="D383" s="205" t="s">
        <v>136</v>
      </c>
      <c r="E383" s="206" t="s">
        <v>23</v>
      </c>
      <c r="F383" s="207" t="s">
        <v>422</v>
      </c>
      <c r="G383" s="204"/>
      <c r="H383" s="208">
        <v>3.8159999999999998</v>
      </c>
      <c r="I383" s="209"/>
      <c r="J383" s="204"/>
      <c r="K383" s="204"/>
      <c r="L383" s="210"/>
      <c r="M383" s="211"/>
      <c r="N383" s="212"/>
      <c r="O383" s="212"/>
      <c r="P383" s="212"/>
      <c r="Q383" s="212"/>
      <c r="R383" s="212"/>
      <c r="S383" s="212"/>
      <c r="T383" s="213"/>
      <c r="AT383" s="214" t="s">
        <v>136</v>
      </c>
      <c r="AU383" s="214" t="s">
        <v>85</v>
      </c>
      <c r="AV383" s="11" t="s">
        <v>85</v>
      </c>
      <c r="AW383" s="11" t="s">
        <v>38</v>
      </c>
      <c r="AX383" s="11" t="s">
        <v>75</v>
      </c>
      <c r="AY383" s="214" t="s">
        <v>126</v>
      </c>
    </row>
    <row r="384" spans="2:51" s="11" customFormat="1" ht="13.5">
      <c r="B384" s="203"/>
      <c r="C384" s="204"/>
      <c r="D384" s="205" t="s">
        <v>136</v>
      </c>
      <c r="E384" s="206" t="s">
        <v>23</v>
      </c>
      <c r="F384" s="207" t="s">
        <v>423</v>
      </c>
      <c r="G384" s="204"/>
      <c r="H384" s="208">
        <v>3.8159999999999998</v>
      </c>
      <c r="I384" s="209"/>
      <c r="J384" s="204"/>
      <c r="K384" s="204"/>
      <c r="L384" s="210"/>
      <c r="M384" s="211"/>
      <c r="N384" s="212"/>
      <c r="O384" s="212"/>
      <c r="P384" s="212"/>
      <c r="Q384" s="212"/>
      <c r="R384" s="212"/>
      <c r="S384" s="212"/>
      <c r="T384" s="213"/>
      <c r="AT384" s="214" t="s">
        <v>136</v>
      </c>
      <c r="AU384" s="214" t="s">
        <v>85</v>
      </c>
      <c r="AV384" s="11" t="s">
        <v>85</v>
      </c>
      <c r="AW384" s="11" t="s">
        <v>38</v>
      </c>
      <c r="AX384" s="11" t="s">
        <v>75</v>
      </c>
      <c r="AY384" s="214" t="s">
        <v>126</v>
      </c>
    </row>
    <row r="385" spans="2:65" s="11" customFormat="1" ht="13.5">
      <c r="B385" s="203"/>
      <c r="C385" s="204"/>
      <c r="D385" s="205" t="s">
        <v>136</v>
      </c>
      <c r="E385" s="206" t="s">
        <v>23</v>
      </c>
      <c r="F385" s="207" t="s">
        <v>424</v>
      </c>
      <c r="G385" s="204"/>
      <c r="H385" s="208">
        <v>8.6859999999999999</v>
      </c>
      <c r="I385" s="209"/>
      <c r="J385" s="204"/>
      <c r="K385" s="204"/>
      <c r="L385" s="210"/>
      <c r="M385" s="211"/>
      <c r="N385" s="212"/>
      <c r="O385" s="212"/>
      <c r="P385" s="212"/>
      <c r="Q385" s="212"/>
      <c r="R385" s="212"/>
      <c r="S385" s="212"/>
      <c r="T385" s="213"/>
      <c r="AT385" s="214" t="s">
        <v>136</v>
      </c>
      <c r="AU385" s="214" t="s">
        <v>85</v>
      </c>
      <c r="AV385" s="11" t="s">
        <v>85</v>
      </c>
      <c r="AW385" s="11" t="s">
        <v>38</v>
      </c>
      <c r="AX385" s="11" t="s">
        <v>75</v>
      </c>
      <c r="AY385" s="214" t="s">
        <v>126</v>
      </c>
    </row>
    <row r="386" spans="2:65" s="11" customFormat="1" ht="13.5">
      <c r="B386" s="203"/>
      <c r="C386" s="204"/>
      <c r="D386" s="205" t="s">
        <v>136</v>
      </c>
      <c r="E386" s="206" t="s">
        <v>23</v>
      </c>
      <c r="F386" s="207" t="s">
        <v>425</v>
      </c>
      <c r="G386" s="204"/>
      <c r="H386" s="208">
        <v>8.6859999999999999</v>
      </c>
      <c r="I386" s="209"/>
      <c r="J386" s="204"/>
      <c r="K386" s="204"/>
      <c r="L386" s="210"/>
      <c r="M386" s="211"/>
      <c r="N386" s="212"/>
      <c r="O386" s="212"/>
      <c r="P386" s="212"/>
      <c r="Q386" s="212"/>
      <c r="R386" s="212"/>
      <c r="S386" s="212"/>
      <c r="T386" s="213"/>
      <c r="AT386" s="214" t="s">
        <v>136</v>
      </c>
      <c r="AU386" s="214" t="s">
        <v>85</v>
      </c>
      <c r="AV386" s="11" t="s">
        <v>85</v>
      </c>
      <c r="AW386" s="11" t="s">
        <v>38</v>
      </c>
      <c r="AX386" s="11" t="s">
        <v>75</v>
      </c>
      <c r="AY386" s="214" t="s">
        <v>126</v>
      </c>
    </row>
    <row r="387" spans="2:65" s="11" customFormat="1" ht="13.5">
      <c r="B387" s="203"/>
      <c r="C387" s="204"/>
      <c r="D387" s="205" t="s">
        <v>136</v>
      </c>
      <c r="E387" s="206" t="s">
        <v>23</v>
      </c>
      <c r="F387" s="207" t="s">
        <v>426</v>
      </c>
      <c r="G387" s="204"/>
      <c r="H387" s="208">
        <v>8</v>
      </c>
      <c r="I387" s="209"/>
      <c r="J387" s="204"/>
      <c r="K387" s="204"/>
      <c r="L387" s="210"/>
      <c r="M387" s="211"/>
      <c r="N387" s="212"/>
      <c r="O387" s="212"/>
      <c r="P387" s="212"/>
      <c r="Q387" s="212"/>
      <c r="R387" s="212"/>
      <c r="S387" s="212"/>
      <c r="T387" s="213"/>
      <c r="AT387" s="214" t="s">
        <v>136</v>
      </c>
      <c r="AU387" s="214" t="s">
        <v>85</v>
      </c>
      <c r="AV387" s="11" t="s">
        <v>85</v>
      </c>
      <c r="AW387" s="11" t="s">
        <v>38</v>
      </c>
      <c r="AX387" s="11" t="s">
        <v>75</v>
      </c>
      <c r="AY387" s="214" t="s">
        <v>126</v>
      </c>
    </row>
    <row r="388" spans="2:65" s="12" customFormat="1" ht="13.5">
      <c r="B388" s="215"/>
      <c r="C388" s="216"/>
      <c r="D388" s="205" t="s">
        <v>136</v>
      </c>
      <c r="E388" s="217" t="s">
        <v>23</v>
      </c>
      <c r="F388" s="218" t="s">
        <v>150</v>
      </c>
      <c r="G388" s="216"/>
      <c r="H388" s="219">
        <v>289.54199999999997</v>
      </c>
      <c r="I388" s="220"/>
      <c r="J388" s="216"/>
      <c r="K388" s="216"/>
      <c r="L388" s="221"/>
      <c r="M388" s="222"/>
      <c r="N388" s="223"/>
      <c r="O388" s="223"/>
      <c r="P388" s="223"/>
      <c r="Q388" s="223"/>
      <c r="R388" s="223"/>
      <c r="S388" s="223"/>
      <c r="T388" s="224"/>
      <c r="AT388" s="225" t="s">
        <v>136</v>
      </c>
      <c r="AU388" s="225" t="s">
        <v>85</v>
      </c>
      <c r="AV388" s="12" t="s">
        <v>134</v>
      </c>
      <c r="AW388" s="12" t="s">
        <v>38</v>
      </c>
      <c r="AX388" s="12" t="s">
        <v>80</v>
      </c>
      <c r="AY388" s="225" t="s">
        <v>126</v>
      </c>
    </row>
    <row r="389" spans="2:65" s="1" customFormat="1" ht="16.5" customHeight="1">
      <c r="B389" s="41"/>
      <c r="C389" s="191" t="s">
        <v>427</v>
      </c>
      <c r="D389" s="191" t="s">
        <v>129</v>
      </c>
      <c r="E389" s="192" t="s">
        <v>428</v>
      </c>
      <c r="F389" s="193" t="s">
        <v>429</v>
      </c>
      <c r="G389" s="194" t="s">
        <v>140</v>
      </c>
      <c r="H389" s="195">
        <v>9.84</v>
      </c>
      <c r="I389" s="196"/>
      <c r="J389" s="197">
        <f>ROUND(I389*H389,2)</f>
        <v>0</v>
      </c>
      <c r="K389" s="193" t="s">
        <v>133</v>
      </c>
      <c r="L389" s="61"/>
      <c r="M389" s="198" t="s">
        <v>23</v>
      </c>
      <c r="N389" s="199" t="s">
        <v>46</v>
      </c>
      <c r="O389" s="42"/>
      <c r="P389" s="200">
        <f>O389*H389</f>
        <v>0</v>
      </c>
      <c r="Q389" s="200">
        <v>1.0000000000000001E-5</v>
      </c>
      <c r="R389" s="200">
        <f>Q389*H389</f>
        <v>9.8400000000000007E-5</v>
      </c>
      <c r="S389" s="200">
        <v>0</v>
      </c>
      <c r="T389" s="201">
        <f>S389*H389</f>
        <v>0</v>
      </c>
      <c r="AR389" s="23" t="s">
        <v>134</v>
      </c>
      <c r="AT389" s="23" t="s">
        <v>129</v>
      </c>
      <c r="AU389" s="23" t="s">
        <v>85</v>
      </c>
      <c r="AY389" s="23" t="s">
        <v>126</v>
      </c>
      <c r="BE389" s="202">
        <f>IF(N389="základní",J389,0)</f>
        <v>0</v>
      </c>
      <c r="BF389" s="202">
        <f>IF(N389="snížená",J389,0)</f>
        <v>0</v>
      </c>
      <c r="BG389" s="202">
        <f>IF(N389="zákl. přenesená",J389,0)</f>
        <v>0</v>
      </c>
      <c r="BH389" s="202">
        <f>IF(N389="sníž. přenesená",J389,0)</f>
        <v>0</v>
      </c>
      <c r="BI389" s="202">
        <f>IF(N389="nulová",J389,0)</f>
        <v>0</v>
      </c>
      <c r="BJ389" s="23" t="s">
        <v>80</v>
      </c>
      <c r="BK389" s="202">
        <f>ROUND(I389*H389,2)</f>
        <v>0</v>
      </c>
      <c r="BL389" s="23" t="s">
        <v>134</v>
      </c>
      <c r="BM389" s="23" t="s">
        <v>430</v>
      </c>
    </row>
    <row r="390" spans="2:65" s="11" customFormat="1" ht="13.5">
      <c r="B390" s="203"/>
      <c r="C390" s="204"/>
      <c r="D390" s="205" t="s">
        <v>136</v>
      </c>
      <c r="E390" s="206" t="s">
        <v>23</v>
      </c>
      <c r="F390" s="207" t="s">
        <v>431</v>
      </c>
      <c r="G390" s="204"/>
      <c r="H390" s="208">
        <v>3</v>
      </c>
      <c r="I390" s="209"/>
      <c r="J390" s="204"/>
      <c r="K390" s="204"/>
      <c r="L390" s="210"/>
      <c r="M390" s="211"/>
      <c r="N390" s="212"/>
      <c r="O390" s="212"/>
      <c r="P390" s="212"/>
      <c r="Q390" s="212"/>
      <c r="R390" s="212"/>
      <c r="S390" s="212"/>
      <c r="T390" s="213"/>
      <c r="AT390" s="214" t="s">
        <v>136</v>
      </c>
      <c r="AU390" s="214" t="s">
        <v>85</v>
      </c>
      <c r="AV390" s="11" t="s">
        <v>85</v>
      </c>
      <c r="AW390" s="11" t="s">
        <v>38</v>
      </c>
      <c r="AX390" s="11" t="s">
        <v>75</v>
      </c>
      <c r="AY390" s="214" t="s">
        <v>126</v>
      </c>
    </row>
    <row r="391" spans="2:65" s="11" customFormat="1" ht="13.5">
      <c r="B391" s="203"/>
      <c r="C391" s="204"/>
      <c r="D391" s="205" t="s">
        <v>136</v>
      </c>
      <c r="E391" s="206" t="s">
        <v>23</v>
      </c>
      <c r="F391" s="207" t="s">
        <v>432</v>
      </c>
      <c r="G391" s="204"/>
      <c r="H391" s="208">
        <v>3</v>
      </c>
      <c r="I391" s="209"/>
      <c r="J391" s="204"/>
      <c r="K391" s="204"/>
      <c r="L391" s="210"/>
      <c r="M391" s="211"/>
      <c r="N391" s="212"/>
      <c r="O391" s="212"/>
      <c r="P391" s="212"/>
      <c r="Q391" s="212"/>
      <c r="R391" s="212"/>
      <c r="S391" s="212"/>
      <c r="T391" s="213"/>
      <c r="AT391" s="214" t="s">
        <v>136</v>
      </c>
      <c r="AU391" s="214" t="s">
        <v>85</v>
      </c>
      <c r="AV391" s="11" t="s">
        <v>85</v>
      </c>
      <c r="AW391" s="11" t="s">
        <v>38</v>
      </c>
      <c r="AX391" s="11" t="s">
        <v>75</v>
      </c>
      <c r="AY391" s="214" t="s">
        <v>126</v>
      </c>
    </row>
    <row r="392" spans="2:65" s="11" customFormat="1" ht="13.5">
      <c r="B392" s="203"/>
      <c r="C392" s="204"/>
      <c r="D392" s="205" t="s">
        <v>136</v>
      </c>
      <c r="E392" s="206" t="s">
        <v>23</v>
      </c>
      <c r="F392" s="207" t="s">
        <v>433</v>
      </c>
      <c r="G392" s="204"/>
      <c r="H392" s="208">
        <v>1.92</v>
      </c>
      <c r="I392" s="209"/>
      <c r="J392" s="204"/>
      <c r="K392" s="204"/>
      <c r="L392" s="210"/>
      <c r="M392" s="211"/>
      <c r="N392" s="212"/>
      <c r="O392" s="212"/>
      <c r="P392" s="212"/>
      <c r="Q392" s="212"/>
      <c r="R392" s="212"/>
      <c r="S392" s="212"/>
      <c r="T392" s="213"/>
      <c r="AT392" s="214" t="s">
        <v>136</v>
      </c>
      <c r="AU392" s="214" t="s">
        <v>85</v>
      </c>
      <c r="AV392" s="11" t="s">
        <v>85</v>
      </c>
      <c r="AW392" s="11" t="s">
        <v>38</v>
      </c>
      <c r="AX392" s="11" t="s">
        <v>75</v>
      </c>
      <c r="AY392" s="214" t="s">
        <v>126</v>
      </c>
    </row>
    <row r="393" spans="2:65" s="11" customFormat="1" ht="13.5">
      <c r="B393" s="203"/>
      <c r="C393" s="204"/>
      <c r="D393" s="205" t="s">
        <v>136</v>
      </c>
      <c r="E393" s="206" t="s">
        <v>23</v>
      </c>
      <c r="F393" s="207" t="s">
        <v>434</v>
      </c>
      <c r="G393" s="204"/>
      <c r="H393" s="208">
        <v>1.92</v>
      </c>
      <c r="I393" s="209"/>
      <c r="J393" s="204"/>
      <c r="K393" s="204"/>
      <c r="L393" s="210"/>
      <c r="M393" s="211"/>
      <c r="N393" s="212"/>
      <c r="O393" s="212"/>
      <c r="P393" s="212"/>
      <c r="Q393" s="212"/>
      <c r="R393" s="212"/>
      <c r="S393" s="212"/>
      <c r="T393" s="213"/>
      <c r="AT393" s="214" t="s">
        <v>136</v>
      </c>
      <c r="AU393" s="214" t="s">
        <v>85</v>
      </c>
      <c r="AV393" s="11" t="s">
        <v>85</v>
      </c>
      <c r="AW393" s="11" t="s">
        <v>38</v>
      </c>
      <c r="AX393" s="11" t="s">
        <v>75</v>
      </c>
      <c r="AY393" s="214" t="s">
        <v>126</v>
      </c>
    </row>
    <row r="394" spans="2:65" s="12" customFormat="1" ht="13.5">
      <c r="B394" s="215"/>
      <c r="C394" s="216"/>
      <c r="D394" s="205" t="s">
        <v>136</v>
      </c>
      <c r="E394" s="217" t="s">
        <v>23</v>
      </c>
      <c r="F394" s="218" t="s">
        <v>150</v>
      </c>
      <c r="G394" s="216"/>
      <c r="H394" s="219">
        <v>9.84</v>
      </c>
      <c r="I394" s="220"/>
      <c r="J394" s="216"/>
      <c r="K394" s="216"/>
      <c r="L394" s="221"/>
      <c r="M394" s="222"/>
      <c r="N394" s="223"/>
      <c r="O394" s="223"/>
      <c r="P394" s="223"/>
      <c r="Q394" s="223"/>
      <c r="R394" s="223"/>
      <c r="S394" s="223"/>
      <c r="T394" s="224"/>
      <c r="AT394" s="225" t="s">
        <v>136</v>
      </c>
      <c r="AU394" s="225" t="s">
        <v>85</v>
      </c>
      <c r="AV394" s="12" t="s">
        <v>134</v>
      </c>
      <c r="AW394" s="12" t="s">
        <v>38</v>
      </c>
      <c r="AX394" s="12" t="s">
        <v>80</v>
      </c>
      <c r="AY394" s="225" t="s">
        <v>126</v>
      </c>
    </row>
    <row r="395" spans="2:65" s="1" customFormat="1" ht="16.5" customHeight="1">
      <c r="B395" s="41"/>
      <c r="C395" s="191" t="s">
        <v>435</v>
      </c>
      <c r="D395" s="191" t="s">
        <v>129</v>
      </c>
      <c r="E395" s="192" t="s">
        <v>436</v>
      </c>
      <c r="F395" s="193" t="s">
        <v>437</v>
      </c>
      <c r="G395" s="194" t="s">
        <v>140</v>
      </c>
      <c r="H395" s="195">
        <v>25</v>
      </c>
      <c r="I395" s="196"/>
      <c r="J395" s="197">
        <f>ROUND(I395*H395,2)</f>
        <v>0</v>
      </c>
      <c r="K395" s="193" t="s">
        <v>133</v>
      </c>
      <c r="L395" s="61"/>
      <c r="M395" s="198" t="s">
        <v>23</v>
      </c>
      <c r="N395" s="199" t="s">
        <v>46</v>
      </c>
      <c r="O395" s="42"/>
      <c r="P395" s="200">
        <f>O395*H395</f>
        <v>0</v>
      </c>
      <c r="Q395" s="200">
        <v>1.0000000000000001E-5</v>
      </c>
      <c r="R395" s="200">
        <f>Q395*H395</f>
        <v>2.5000000000000001E-4</v>
      </c>
      <c r="S395" s="200">
        <v>0</v>
      </c>
      <c r="T395" s="201">
        <f>S395*H395</f>
        <v>0</v>
      </c>
      <c r="AR395" s="23" t="s">
        <v>134</v>
      </c>
      <c r="AT395" s="23" t="s">
        <v>129</v>
      </c>
      <c r="AU395" s="23" t="s">
        <v>85</v>
      </c>
      <c r="AY395" s="23" t="s">
        <v>126</v>
      </c>
      <c r="BE395" s="202">
        <f>IF(N395="základní",J395,0)</f>
        <v>0</v>
      </c>
      <c r="BF395" s="202">
        <f>IF(N395="snížená",J395,0)</f>
        <v>0</v>
      </c>
      <c r="BG395" s="202">
        <f>IF(N395="zákl. přenesená",J395,0)</f>
        <v>0</v>
      </c>
      <c r="BH395" s="202">
        <f>IF(N395="sníž. přenesená",J395,0)</f>
        <v>0</v>
      </c>
      <c r="BI395" s="202">
        <f>IF(N395="nulová",J395,0)</f>
        <v>0</v>
      </c>
      <c r="BJ395" s="23" t="s">
        <v>80</v>
      </c>
      <c r="BK395" s="202">
        <f>ROUND(I395*H395,2)</f>
        <v>0</v>
      </c>
      <c r="BL395" s="23" t="s">
        <v>134</v>
      </c>
      <c r="BM395" s="23" t="s">
        <v>438</v>
      </c>
    </row>
    <row r="396" spans="2:65" s="11" customFormat="1" ht="13.5">
      <c r="B396" s="203"/>
      <c r="C396" s="204"/>
      <c r="D396" s="205" t="s">
        <v>136</v>
      </c>
      <c r="E396" s="206" t="s">
        <v>23</v>
      </c>
      <c r="F396" s="207" t="s">
        <v>439</v>
      </c>
      <c r="G396" s="204"/>
      <c r="H396" s="208">
        <v>10</v>
      </c>
      <c r="I396" s="209"/>
      <c r="J396" s="204"/>
      <c r="K396" s="204"/>
      <c r="L396" s="210"/>
      <c r="M396" s="211"/>
      <c r="N396" s="212"/>
      <c r="O396" s="212"/>
      <c r="P396" s="212"/>
      <c r="Q396" s="212"/>
      <c r="R396" s="212"/>
      <c r="S396" s="212"/>
      <c r="T396" s="213"/>
      <c r="AT396" s="214" t="s">
        <v>136</v>
      </c>
      <c r="AU396" s="214" t="s">
        <v>85</v>
      </c>
      <c r="AV396" s="11" t="s">
        <v>85</v>
      </c>
      <c r="AW396" s="11" t="s">
        <v>38</v>
      </c>
      <c r="AX396" s="11" t="s">
        <v>75</v>
      </c>
      <c r="AY396" s="214" t="s">
        <v>126</v>
      </c>
    </row>
    <row r="397" spans="2:65" s="11" customFormat="1" ht="13.5">
      <c r="B397" s="203"/>
      <c r="C397" s="204"/>
      <c r="D397" s="205" t="s">
        <v>136</v>
      </c>
      <c r="E397" s="206" t="s">
        <v>23</v>
      </c>
      <c r="F397" s="207" t="s">
        <v>440</v>
      </c>
      <c r="G397" s="204"/>
      <c r="H397" s="208">
        <v>10</v>
      </c>
      <c r="I397" s="209"/>
      <c r="J397" s="204"/>
      <c r="K397" s="204"/>
      <c r="L397" s="210"/>
      <c r="M397" s="211"/>
      <c r="N397" s="212"/>
      <c r="O397" s="212"/>
      <c r="P397" s="212"/>
      <c r="Q397" s="212"/>
      <c r="R397" s="212"/>
      <c r="S397" s="212"/>
      <c r="T397" s="213"/>
      <c r="AT397" s="214" t="s">
        <v>136</v>
      </c>
      <c r="AU397" s="214" t="s">
        <v>85</v>
      </c>
      <c r="AV397" s="11" t="s">
        <v>85</v>
      </c>
      <c r="AW397" s="11" t="s">
        <v>38</v>
      </c>
      <c r="AX397" s="11" t="s">
        <v>75</v>
      </c>
      <c r="AY397" s="214" t="s">
        <v>126</v>
      </c>
    </row>
    <row r="398" spans="2:65" s="11" customFormat="1" ht="13.5">
      <c r="B398" s="203"/>
      <c r="C398" s="204"/>
      <c r="D398" s="205" t="s">
        <v>136</v>
      </c>
      <c r="E398" s="206" t="s">
        <v>23</v>
      </c>
      <c r="F398" s="207" t="s">
        <v>441</v>
      </c>
      <c r="G398" s="204"/>
      <c r="H398" s="208">
        <v>5</v>
      </c>
      <c r="I398" s="209"/>
      <c r="J398" s="204"/>
      <c r="K398" s="204"/>
      <c r="L398" s="210"/>
      <c r="M398" s="211"/>
      <c r="N398" s="212"/>
      <c r="O398" s="212"/>
      <c r="P398" s="212"/>
      <c r="Q398" s="212"/>
      <c r="R398" s="212"/>
      <c r="S398" s="212"/>
      <c r="T398" s="213"/>
      <c r="AT398" s="214" t="s">
        <v>136</v>
      </c>
      <c r="AU398" s="214" t="s">
        <v>85</v>
      </c>
      <c r="AV398" s="11" t="s">
        <v>85</v>
      </c>
      <c r="AW398" s="11" t="s">
        <v>38</v>
      </c>
      <c r="AX398" s="11" t="s">
        <v>75</v>
      </c>
      <c r="AY398" s="214" t="s">
        <v>126</v>
      </c>
    </row>
    <row r="399" spans="2:65" s="12" customFormat="1" ht="13.5">
      <c r="B399" s="215"/>
      <c r="C399" s="216"/>
      <c r="D399" s="205" t="s">
        <v>136</v>
      </c>
      <c r="E399" s="217" t="s">
        <v>23</v>
      </c>
      <c r="F399" s="218" t="s">
        <v>150</v>
      </c>
      <c r="G399" s="216"/>
      <c r="H399" s="219">
        <v>25</v>
      </c>
      <c r="I399" s="220"/>
      <c r="J399" s="216"/>
      <c r="K399" s="216"/>
      <c r="L399" s="221"/>
      <c r="M399" s="222"/>
      <c r="N399" s="223"/>
      <c r="O399" s="223"/>
      <c r="P399" s="223"/>
      <c r="Q399" s="223"/>
      <c r="R399" s="223"/>
      <c r="S399" s="223"/>
      <c r="T399" s="224"/>
      <c r="AT399" s="225" t="s">
        <v>136</v>
      </c>
      <c r="AU399" s="225" t="s">
        <v>85</v>
      </c>
      <c r="AV399" s="12" t="s">
        <v>134</v>
      </c>
      <c r="AW399" s="12" t="s">
        <v>38</v>
      </c>
      <c r="AX399" s="12" t="s">
        <v>80</v>
      </c>
      <c r="AY399" s="225" t="s">
        <v>126</v>
      </c>
    </row>
    <row r="400" spans="2:65" s="1" customFormat="1" ht="16.5" customHeight="1">
      <c r="B400" s="41"/>
      <c r="C400" s="191" t="s">
        <v>442</v>
      </c>
      <c r="D400" s="191" t="s">
        <v>129</v>
      </c>
      <c r="E400" s="192" t="s">
        <v>443</v>
      </c>
      <c r="F400" s="193" t="s">
        <v>444</v>
      </c>
      <c r="G400" s="194" t="s">
        <v>140</v>
      </c>
      <c r="H400" s="195">
        <v>26.88</v>
      </c>
      <c r="I400" s="196"/>
      <c r="J400" s="197">
        <f>ROUND(I400*H400,2)</f>
        <v>0</v>
      </c>
      <c r="K400" s="193" t="s">
        <v>133</v>
      </c>
      <c r="L400" s="61"/>
      <c r="M400" s="198" t="s">
        <v>23</v>
      </c>
      <c r="N400" s="199" t="s">
        <v>46</v>
      </c>
      <c r="O400" s="42"/>
      <c r="P400" s="200">
        <f>O400*H400</f>
        <v>0</v>
      </c>
      <c r="Q400" s="200">
        <v>1.0000000000000001E-5</v>
      </c>
      <c r="R400" s="200">
        <f>Q400*H400</f>
        <v>2.6880000000000003E-4</v>
      </c>
      <c r="S400" s="200">
        <v>0</v>
      </c>
      <c r="T400" s="201">
        <f>S400*H400</f>
        <v>0</v>
      </c>
      <c r="AR400" s="23" t="s">
        <v>134</v>
      </c>
      <c r="AT400" s="23" t="s">
        <v>129</v>
      </c>
      <c r="AU400" s="23" t="s">
        <v>85</v>
      </c>
      <c r="AY400" s="23" t="s">
        <v>126</v>
      </c>
      <c r="BE400" s="202">
        <f>IF(N400="základní",J400,0)</f>
        <v>0</v>
      </c>
      <c r="BF400" s="202">
        <f>IF(N400="snížená",J400,0)</f>
        <v>0</v>
      </c>
      <c r="BG400" s="202">
        <f>IF(N400="zákl. přenesená",J400,0)</f>
        <v>0</v>
      </c>
      <c r="BH400" s="202">
        <f>IF(N400="sníž. přenesená",J400,0)</f>
        <v>0</v>
      </c>
      <c r="BI400" s="202">
        <f>IF(N400="nulová",J400,0)</f>
        <v>0</v>
      </c>
      <c r="BJ400" s="23" t="s">
        <v>80</v>
      </c>
      <c r="BK400" s="202">
        <f>ROUND(I400*H400,2)</f>
        <v>0</v>
      </c>
      <c r="BL400" s="23" t="s">
        <v>134</v>
      </c>
      <c r="BM400" s="23" t="s">
        <v>445</v>
      </c>
    </row>
    <row r="401" spans="2:65" s="11" customFormat="1" ht="13.5">
      <c r="B401" s="203"/>
      <c r="C401" s="204"/>
      <c r="D401" s="205" t="s">
        <v>136</v>
      </c>
      <c r="E401" s="206" t="s">
        <v>23</v>
      </c>
      <c r="F401" s="207" t="s">
        <v>446</v>
      </c>
      <c r="G401" s="204"/>
      <c r="H401" s="208">
        <v>13.44</v>
      </c>
      <c r="I401" s="209"/>
      <c r="J401" s="204"/>
      <c r="K401" s="204"/>
      <c r="L401" s="210"/>
      <c r="M401" s="211"/>
      <c r="N401" s="212"/>
      <c r="O401" s="212"/>
      <c r="P401" s="212"/>
      <c r="Q401" s="212"/>
      <c r="R401" s="212"/>
      <c r="S401" s="212"/>
      <c r="T401" s="213"/>
      <c r="AT401" s="214" t="s">
        <v>136</v>
      </c>
      <c r="AU401" s="214" t="s">
        <v>85</v>
      </c>
      <c r="AV401" s="11" t="s">
        <v>85</v>
      </c>
      <c r="AW401" s="11" t="s">
        <v>38</v>
      </c>
      <c r="AX401" s="11" t="s">
        <v>75</v>
      </c>
      <c r="AY401" s="214" t="s">
        <v>126</v>
      </c>
    </row>
    <row r="402" spans="2:65" s="11" customFormat="1" ht="13.5">
      <c r="B402" s="203"/>
      <c r="C402" s="204"/>
      <c r="D402" s="205" t="s">
        <v>136</v>
      </c>
      <c r="E402" s="206" t="s">
        <v>23</v>
      </c>
      <c r="F402" s="207" t="s">
        <v>447</v>
      </c>
      <c r="G402" s="204"/>
      <c r="H402" s="208">
        <v>13.44</v>
      </c>
      <c r="I402" s="209"/>
      <c r="J402" s="204"/>
      <c r="K402" s="204"/>
      <c r="L402" s="210"/>
      <c r="M402" s="211"/>
      <c r="N402" s="212"/>
      <c r="O402" s="212"/>
      <c r="P402" s="212"/>
      <c r="Q402" s="212"/>
      <c r="R402" s="212"/>
      <c r="S402" s="212"/>
      <c r="T402" s="213"/>
      <c r="AT402" s="214" t="s">
        <v>136</v>
      </c>
      <c r="AU402" s="214" t="s">
        <v>85</v>
      </c>
      <c r="AV402" s="11" t="s">
        <v>85</v>
      </c>
      <c r="AW402" s="11" t="s">
        <v>38</v>
      </c>
      <c r="AX402" s="11" t="s">
        <v>75</v>
      </c>
      <c r="AY402" s="214" t="s">
        <v>126</v>
      </c>
    </row>
    <row r="403" spans="2:65" s="12" customFormat="1" ht="13.5">
      <c r="B403" s="215"/>
      <c r="C403" s="216"/>
      <c r="D403" s="205" t="s">
        <v>136</v>
      </c>
      <c r="E403" s="217" t="s">
        <v>23</v>
      </c>
      <c r="F403" s="218" t="s">
        <v>150</v>
      </c>
      <c r="G403" s="216"/>
      <c r="H403" s="219">
        <v>26.88</v>
      </c>
      <c r="I403" s="220"/>
      <c r="J403" s="216"/>
      <c r="K403" s="216"/>
      <c r="L403" s="221"/>
      <c r="M403" s="222"/>
      <c r="N403" s="223"/>
      <c r="O403" s="223"/>
      <c r="P403" s="223"/>
      <c r="Q403" s="223"/>
      <c r="R403" s="223"/>
      <c r="S403" s="223"/>
      <c r="T403" s="224"/>
      <c r="AT403" s="225" t="s">
        <v>136</v>
      </c>
      <c r="AU403" s="225" t="s">
        <v>85</v>
      </c>
      <c r="AV403" s="12" t="s">
        <v>134</v>
      </c>
      <c r="AW403" s="12" t="s">
        <v>38</v>
      </c>
      <c r="AX403" s="12" t="s">
        <v>80</v>
      </c>
      <c r="AY403" s="225" t="s">
        <v>126</v>
      </c>
    </row>
    <row r="404" spans="2:65" s="1" customFormat="1" ht="16.5" customHeight="1">
      <c r="B404" s="41"/>
      <c r="C404" s="191" t="s">
        <v>448</v>
      </c>
      <c r="D404" s="191" t="s">
        <v>129</v>
      </c>
      <c r="E404" s="192" t="s">
        <v>449</v>
      </c>
      <c r="F404" s="193" t="s">
        <v>450</v>
      </c>
      <c r="G404" s="194" t="s">
        <v>140</v>
      </c>
      <c r="H404" s="195">
        <v>90.218999999999994</v>
      </c>
      <c r="I404" s="196"/>
      <c r="J404" s="197">
        <f>ROUND(I404*H404,2)</f>
        <v>0</v>
      </c>
      <c r="K404" s="193" t="s">
        <v>133</v>
      </c>
      <c r="L404" s="61"/>
      <c r="M404" s="198" t="s">
        <v>23</v>
      </c>
      <c r="N404" s="199" t="s">
        <v>46</v>
      </c>
      <c r="O404" s="42"/>
      <c r="P404" s="200">
        <f>O404*H404</f>
        <v>0</v>
      </c>
      <c r="Q404" s="200">
        <v>2.0000000000000002E-5</v>
      </c>
      <c r="R404" s="200">
        <f>Q404*H404</f>
        <v>1.80438E-3</v>
      </c>
      <c r="S404" s="200">
        <v>0</v>
      </c>
      <c r="T404" s="201">
        <f>S404*H404</f>
        <v>0</v>
      </c>
      <c r="AR404" s="23" t="s">
        <v>134</v>
      </c>
      <c r="AT404" s="23" t="s">
        <v>129</v>
      </c>
      <c r="AU404" s="23" t="s">
        <v>85</v>
      </c>
      <c r="AY404" s="23" t="s">
        <v>126</v>
      </c>
      <c r="BE404" s="202">
        <f>IF(N404="základní",J404,0)</f>
        <v>0</v>
      </c>
      <c r="BF404" s="202">
        <f>IF(N404="snížená",J404,0)</f>
        <v>0</v>
      </c>
      <c r="BG404" s="202">
        <f>IF(N404="zákl. přenesená",J404,0)</f>
        <v>0</v>
      </c>
      <c r="BH404" s="202">
        <f>IF(N404="sníž. přenesená",J404,0)</f>
        <v>0</v>
      </c>
      <c r="BI404" s="202">
        <f>IF(N404="nulová",J404,0)</f>
        <v>0</v>
      </c>
      <c r="BJ404" s="23" t="s">
        <v>80</v>
      </c>
      <c r="BK404" s="202">
        <f>ROUND(I404*H404,2)</f>
        <v>0</v>
      </c>
      <c r="BL404" s="23" t="s">
        <v>134</v>
      </c>
      <c r="BM404" s="23" t="s">
        <v>451</v>
      </c>
    </row>
    <row r="405" spans="2:65" s="13" customFormat="1" ht="13.5">
      <c r="B405" s="236"/>
      <c r="C405" s="237"/>
      <c r="D405" s="205" t="s">
        <v>136</v>
      </c>
      <c r="E405" s="238" t="s">
        <v>23</v>
      </c>
      <c r="F405" s="239" t="s">
        <v>452</v>
      </c>
      <c r="G405" s="237"/>
      <c r="H405" s="238" t="s">
        <v>23</v>
      </c>
      <c r="I405" s="240"/>
      <c r="J405" s="237"/>
      <c r="K405" s="237"/>
      <c r="L405" s="241"/>
      <c r="M405" s="242"/>
      <c r="N405" s="243"/>
      <c r="O405" s="243"/>
      <c r="P405" s="243"/>
      <c r="Q405" s="243"/>
      <c r="R405" s="243"/>
      <c r="S405" s="243"/>
      <c r="T405" s="244"/>
      <c r="AT405" s="245" t="s">
        <v>136</v>
      </c>
      <c r="AU405" s="245" t="s">
        <v>85</v>
      </c>
      <c r="AV405" s="13" t="s">
        <v>80</v>
      </c>
      <c r="AW405" s="13" t="s">
        <v>38</v>
      </c>
      <c r="AX405" s="13" t="s">
        <v>75</v>
      </c>
      <c r="AY405" s="245" t="s">
        <v>126</v>
      </c>
    </row>
    <row r="406" spans="2:65" s="11" customFormat="1" ht="13.5">
      <c r="B406" s="203"/>
      <c r="C406" s="204"/>
      <c r="D406" s="205" t="s">
        <v>136</v>
      </c>
      <c r="E406" s="206" t="s">
        <v>23</v>
      </c>
      <c r="F406" s="207" t="s">
        <v>453</v>
      </c>
      <c r="G406" s="204"/>
      <c r="H406" s="208">
        <v>35.677999999999997</v>
      </c>
      <c r="I406" s="209"/>
      <c r="J406" s="204"/>
      <c r="K406" s="204"/>
      <c r="L406" s="210"/>
      <c r="M406" s="211"/>
      <c r="N406" s="212"/>
      <c r="O406" s="212"/>
      <c r="P406" s="212"/>
      <c r="Q406" s="212"/>
      <c r="R406" s="212"/>
      <c r="S406" s="212"/>
      <c r="T406" s="213"/>
      <c r="AT406" s="214" t="s">
        <v>136</v>
      </c>
      <c r="AU406" s="214" t="s">
        <v>85</v>
      </c>
      <c r="AV406" s="11" t="s">
        <v>85</v>
      </c>
      <c r="AW406" s="11" t="s">
        <v>38</v>
      </c>
      <c r="AX406" s="11" t="s">
        <v>75</v>
      </c>
      <c r="AY406" s="214" t="s">
        <v>126</v>
      </c>
    </row>
    <row r="407" spans="2:65" s="13" customFormat="1" ht="13.5">
      <c r="B407" s="236"/>
      <c r="C407" s="237"/>
      <c r="D407" s="205" t="s">
        <v>136</v>
      </c>
      <c r="E407" s="238" t="s">
        <v>23</v>
      </c>
      <c r="F407" s="239" t="s">
        <v>454</v>
      </c>
      <c r="G407" s="237"/>
      <c r="H407" s="238" t="s">
        <v>23</v>
      </c>
      <c r="I407" s="240"/>
      <c r="J407" s="237"/>
      <c r="K407" s="237"/>
      <c r="L407" s="241"/>
      <c r="M407" s="242"/>
      <c r="N407" s="243"/>
      <c r="O407" s="243"/>
      <c r="P407" s="243"/>
      <c r="Q407" s="243"/>
      <c r="R407" s="243"/>
      <c r="S407" s="243"/>
      <c r="T407" s="244"/>
      <c r="AT407" s="245" t="s">
        <v>136</v>
      </c>
      <c r="AU407" s="245" t="s">
        <v>85</v>
      </c>
      <c r="AV407" s="13" t="s">
        <v>80</v>
      </c>
      <c r="AW407" s="13" t="s">
        <v>38</v>
      </c>
      <c r="AX407" s="13" t="s">
        <v>75</v>
      </c>
      <c r="AY407" s="245" t="s">
        <v>126</v>
      </c>
    </row>
    <row r="408" spans="2:65" s="11" customFormat="1" ht="13.5">
      <c r="B408" s="203"/>
      <c r="C408" s="204"/>
      <c r="D408" s="205" t="s">
        <v>136</v>
      </c>
      <c r="E408" s="206" t="s">
        <v>23</v>
      </c>
      <c r="F408" s="207" t="s">
        <v>455</v>
      </c>
      <c r="G408" s="204"/>
      <c r="H408" s="208">
        <v>54.540999999999997</v>
      </c>
      <c r="I408" s="209"/>
      <c r="J408" s="204"/>
      <c r="K408" s="204"/>
      <c r="L408" s="210"/>
      <c r="M408" s="211"/>
      <c r="N408" s="212"/>
      <c r="O408" s="212"/>
      <c r="P408" s="212"/>
      <c r="Q408" s="212"/>
      <c r="R408" s="212"/>
      <c r="S408" s="212"/>
      <c r="T408" s="213"/>
      <c r="AT408" s="214" t="s">
        <v>136</v>
      </c>
      <c r="AU408" s="214" t="s">
        <v>85</v>
      </c>
      <c r="AV408" s="11" t="s">
        <v>85</v>
      </c>
      <c r="AW408" s="11" t="s">
        <v>38</v>
      </c>
      <c r="AX408" s="11" t="s">
        <v>75</v>
      </c>
      <c r="AY408" s="214" t="s">
        <v>126</v>
      </c>
    </row>
    <row r="409" spans="2:65" s="12" customFormat="1" ht="13.5">
      <c r="B409" s="215"/>
      <c r="C409" s="216"/>
      <c r="D409" s="205" t="s">
        <v>136</v>
      </c>
      <c r="E409" s="217" t="s">
        <v>23</v>
      </c>
      <c r="F409" s="218" t="s">
        <v>150</v>
      </c>
      <c r="G409" s="216"/>
      <c r="H409" s="219">
        <v>90.218999999999994</v>
      </c>
      <c r="I409" s="220"/>
      <c r="J409" s="216"/>
      <c r="K409" s="216"/>
      <c r="L409" s="221"/>
      <c r="M409" s="222"/>
      <c r="N409" s="223"/>
      <c r="O409" s="223"/>
      <c r="P409" s="223"/>
      <c r="Q409" s="223"/>
      <c r="R409" s="223"/>
      <c r="S409" s="223"/>
      <c r="T409" s="224"/>
      <c r="AT409" s="225" t="s">
        <v>136</v>
      </c>
      <c r="AU409" s="225" t="s">
        <v>85</v>
      </c>
      <c r="AV409" s="12" t="s">
        <v>134</v>
      </c>
      <c r="AW409" s="12" t="s">
        <v>38</v>
      </c>
      <c r="AX409" s="12" t="s">
        <v>80</v>
      </c>
      <c r="AY409" s="225" t="s">
        <v>126</v>
      </c>
    </row>
    <row r="410" spans="2:65" s="1" customFormat="1" ht="16.5" customHeight="1">
      <c r="B410" s="41"/>
      <c r="C410" s="191" t="s">
        <v>456</v>
      </c>
      <c r="D410" s="191" t="s">
        <v>129</v>
      </c>
      <c r="E410" s="192" t="s">
        <v>457</v>
      </c>
      <c r="F410" s="193" t="s">
        <v>458</v>
      </c>
      <c r="G410" s="194" t="s">
        <v>140</v>
      </c>
      <c r="H410" s="195">
        <v>55</v>
      </c>
      <c r="I410" s="196"/>
      <c r="J410" s="197">
        <f>ROUND(I410*H410,2)</f>
        <v>0</v>
      </c>
      <c r="K410" s="193" t="s">
        <v>133</v>
      </c>
      <c r="L410" s="61"/>
      <c r="M410" s="198" t="s">
        <v>23</v>
      </c>
      <c r="N410" s="199" t="s">
        <v>46</v>
      </c>
      <c r="O410" s="42"/>
      <c r="P410" s="200">
        <f>O410*H410</f>
        <v>0</v>
      </c>
      <c r="Q410" s="200">
        <v>0</v>
      </c>
      <c r="R410" s="200">
        <f>Q410*H410</f>
        <v>0</v>
      </c>
      <c r="S410" s="200">
        <v>0</v>
      </c>
      <c r="T410" s="201">
        <f>S410*H410</f>
        <v>0</v>
      </c>
      <c r="AR410" s="23" t="s">
        <v>134</v>
      </c>
      <c r="AT410" s="23" t="s">
        <v>129</v>
      </c>
      <c r="AU410" s="23" t="s">
        <v>85</v>
      </c>
      <c r="AY410" s="23" t="s">
        <v>126</v>
      </c>
      <c r="BE410" s="202">
        <f>IF(N410="základní",J410,0)</f>
        <v>0</v>
      </c>
      <c r="BF410" s="202">
        <f>IF(N410="snížená",J410,0)</f>
        <v>0</v>
      </c>
      <c r="BG410" s="202">
        <f>IF(N410="zákl. přenesená",J410,0)</f>
        <v>0</v>
      </c>
      <c r="BH410" s="202">
        <f>IF(N410="sníž. přenesená",J410,0)</f>
        <v>0</v>
      </c>
      <c r="BI410" s="202">
        <f>IF(N410="nulová",J410,0)</f>
        <v>0</v>
      </c>
      <c r="BJ410" s="23" t="s">
        <v>80</v>
      </c>
      <c r="BK410" s="202">
        <f>ROUND(I410*H410,2)</f>
        <v>0</v>
      </c>
      <c r="BL410" s="23" t="s">
        <v>134</v>
      </c>
      <c r="BM410" s="23" t="s">
        <v>459</v>
      </c>
    </row>
    <row r="411" spans="2:65" s="11" customFormat="1" ht="13.5">
      <c r="B411" s="203"/>
      <c r="C411" s="204"/>
      <c r="D411" s="205" t="s">
        <v>136</v>
      </c>
      <c r="E411" s="206" t="s">
        <v>23</v>
      </c>
      <c r="F411" s="207" t="s">
        <v>460</v>
      </c>
      <c r="G411" s="204"/>
      <c r="H411" s="208">
        <v>55</v>
      </c>
      <c r="I411" s="209"/>
      <c r="J411" s="204"/>
      <c r="K411" s="204"/>
      <c r="L411" s="210"/>
      <c r="M411" s="211"/>
      <c r="N411" s="212"/>
      <c r="O411" s="212"/>
      <c r="P411" s="212"/>
      <c r="Q411" s="212"/>
      <c r="R411" s="212"/>
      <c r="S411" s="212"/>
      <c r="T411" s="213"/>
      <c r="AT411" s="214" t="s">
        <v>136</v>
      </c>
      <c r="AU411" s="214" t="s">
        <v>85</v>
      </c>
      <c r="AV411" s="11" t="s">
        <v>85</v>
      </c>
      <c r="AW411" s="11" t="s">
        <v>38</v>
      </c>
      <c r="AX411" s="11" t="s">
        <v>80</v>
      </c>
      <c r="AY411" s="214" t="s">
        <v>126</v>
      </c>
    </row>
    <row r="412" spans="2:65" s="1" customFormat="1" ht="16.5" customHeight="1">
      <c r="B412" s="41"/>
      <c r="C412" s="191" t="s">
        <v>461</v>
      </c>
      <c r="D412" s="191" t="s">
        <v>129</v>
      </c>
      <c r="E412" s="192" t="s">
        <v>462</v>
      </c>
      <c r="F412" s="193" t="s">
        <v>463</v>
      </c>
      <c r="G412" s="194" t="s">
        <v>140</v>
      </c>
      <c r="H412" s="195">
        <v>256</v>
      </c>
      <c r="I412" s="196"/>
      <c r="J412" s="197">
        <f>ROUND(I412*H412,2)</f>
        <v>0</v>
      </c>
      <c r="K412" s="193" t="s">
        <v>133</v>
      </c>
      <c r="L412" s="61"/>
      <c r="M412" s="198" t="s">
        <v>23</v>
      </c>
      <c r="N412" s="199" t="s">
        <v>46</v>
      </c>
      <c r="O412" s="42"/>
      <c r="P412" s="200">
        <f>O412*H412</f>
        <v>0</v>
      </c>
      <c r="Q412" s="200">
        <v>1.0000000000000001E-5</v>
      </c>
      <c r="R412" s="200">
        <f>Q412*H412</f>
        <v>2.5600000000000002E-3</v>
      </c>
      <c r="S412" s="200">
        <v>0</v>
      </c>
      <c r="T412" s="201">
        <f>S412*H412</f>
        <v>0</v>
      </c>
      <c r="AR412" s="23" t="s">
        <v>134</v>
      </c>
      <c r="AT412" s="23" t="s">
        <v>129</v>
      </c>
      <c r="AU412" s="23" t="s">
        <v>85</v>
      </c>
      <c r="AY412" s="23" t="s">
        <v>126</v>
      </c>
      <c r="BE412" s="202">
        <f>IF(N412="základní",J412,0)</f>
        <v>0</v>
      </c>
      <c r="BF412" s="202">
        <f>IF(N412="snížená",J412,0)</f>
        <v>0</v>
      </c>
      <c r="BG412" s="202">
        <f>IF(N412="zákl. přenesená",J412,0)</f>
        <v>0</v>
      </c>
      <c r="BH412" s="202">
        <f>IF(N412="sníž. přenesená",J412,0)</f>
        <v>0</v>
      </c>
      <c r="BI412" s="202">
        <f>IF(N412="nulová",J412,0)</f>
        <v>0</v>
      </c>
      <c r="BJ412" s="23" t="s">
        <v>80</v>
      </c>
      <c r="BK412" s="202">
        <f>ROUND(I412*H412,2)</f>
        <v>0</v>
      </c>
      <c r="BL412" s="23" t="s">
        <v>134</v>
      </c>
      <c r="BM412" s="23" t="s">
        <v>464</v>
      </c>
    </row>
    <row r="413" spans="2:65" s="11" customFormat="1" ht="13.5">
      <c r="B413" s="203"/>
      <c r="C413" s="204"/>
      <c r="D413" s="205" t="s">
        <v>136</v>
      </c>
      <c r="E413" s="206" t="s">
        <v>23</v>
      </c>
      <c r="F413" s="207" t="s">
        <v>465</v>
      </c>
      <c r="G413" s="204"/>
      <c r="H413" s="208">
        <v>256</v>
      </c>
      <c r="I413" s="209"/>
      <c r="J413" s="204"/>
      <c r="K413" s="204"/>
      <c r="L413" s="210"/>
      <c r="M413" s="211"/>
      <c r="N413" s="212"/>
      <c r="O413" s="212"/>
      <c r="P413" s="212"/>
      <c r="Q413" s="212"/>
      <c r="R413" s="212"/>
      <c r="S413" s="212"/>
      <c r="T413" s="213"/>
      <c r="AT413" s="214" t="s">
        <v>136</v>
      </c>
      <c r="AU413" s="214" t="s">
        <v>85</v>
      </c>
      <c r="AV413" s="11" t="s">
        <v>85</v>
      </c>
      <c r="AW413" s="11" t="s">
        <v>38</v>
      </c>
      <c r="AX413" s="11" t="s">
        <v>80</v>
      </c>
      <c r="AY413" s="214" t="s">
        <v>126</v>
      </c>
    </row>
    <row r="414" spans="2:65" s="1" customFormat="1" ht="16.5" customHeight="1">
      <c r="B414" s="41"/>
      <c r="C414" s="191" t="s">
        <v>466</v>
      </c>
      <c r="D414" s="191" t="s">
        <v>129</v>
      </c>
      <c r="E414" s="192" t="s">
        <v>467</v>
      </c>
      <c r="F414" s="193" t="s">
        <v>468</v>
      </c>
      <c r="G414" s="194" t="s">
        <v>140</v>
      </c>
      <c r="H414" s="195">
        <v>165</v>
      </c>
      <c r="I414" s="196"/>
      <c r="J414" s="197">
        <f>ROUND(I414*H414,2)</f>
        <v>0</v>
      </c>
      <c r="K414" s="193" t="s">
        <v>23</v>
      </c>
      <c r="L414" s="61"/>
      <c r="M414" s="198" t="s">
        <v>23</v>
      </c>
      <c r="N414" s="199" t="s">
        <v>46</v>
      </c>
      <c r="O414" s="42"/>
      <c r="P414" s="200">
        <f>O414*H414</f>
        <v>0</v>
      </c>
      <c r="Q414" s="200">
        <v>0</v>
      </c>
      <c r="R414" s="200">
        <f>Q414*H414</f>
        <v>0</v>
      </c>
      <c r="S414" s="200">
        <v>0</v>
      </c>
      <c r="T414" s="201">
        <f>S414*H414</f>
        <v>0</v>
      </c>
      <c r="AR414" s="23" t="s">
        <v>134</v>
      </c>
      <c r="AT414" s="23" t="s">
        <v>129</v>
      </c>
      <c r="AU414" s="23" t="s">
        <v>85</v>
      </c>
      <c r="AY414" s="23" t="s">
        <v>126</v>
      </c>
      <c r="BE414" s="202">
        <f>IF(N414="základní",J414,0)</f>
        <v>0</v>
      </c>
      <c r="BF414" s="202">
        <f>IF(N414="snížená",J414,0)</f>
        <v>0</v>
      </c>
      <c r="BG414" s="202">
        <f>IF(N414="zákl. přenesená",J414,0)</f>
        <v>0</v>
      </c>
      <c r="BH414" s="202">
        <f>IF(N414="sníž. přenesená",J414,0)</f>
        <v>0</v>
      </c>
      <c r="BI414" s="202">
        <f>IF(N414="nulová",J414,0)</f>
        <v>0</v>
      </c>
      <c r="BJ414" s="23" t="s">
        <v>80</v>
      </c>
      <c r="BK414" s="202">
        <f>ROUND(I414*H414,2)</f>
        <v>0</v>
      </c>
      <c r="BL414" s="23" t="s">
        <v>134</v>
      </c>
      <c r="BM414" s="23" t="s">
        <v>469</v>
      </c>
    </row>
    <row r="415" spans="2:65" s="11" customFormat="1" ht="13.5">
      <c r="B415" s="203"/>
      <c r="C415" s="204"/>
      <c r="D415" s="205" t="s">
        <v>136</v>
      </c>
      <c r="E415" s="206" t="s">
        <v>23</v>
      </c>
      <c r="F415" s="207" t="s">
        <v>470</v>
      </c>
      <c r="G415" s="204"/>
      <c r="H415" s="208">
        <v>165</v>
      </c>
      <c r="I415" s="209"/>
      <c r="J415" s="204"/>
      <c r="K415" s="204"/>
      <c r="L415" s="210"/>
      <c r="M415" s="211"/>
      <c r="N415" s="212"/>
      <c r="O415" s="212"/>
      <c r="P415" s="212"/>
      <c r="Q415" s="212"/>
      <c r="R415" s="212"/>
      <c r="S415" s="212"/>
      <c r="T415" s="213"/>
      <c r="AT415" s="214" t="s">
        <v>136</v>
      </c>
      <c r="AU415" s="214" t="s">
        <v>85</v>
      </c>
      <c r="AV415" s="11" t="s">
        <v>85</v>
      </c>
      <c r="AW415" s="11" t="s">
        <v>38</v>
      </c>
      <c r="AX415" s="11" t="s">
        <v>80</v>
      </c>
      <c r="AY415" s="214" t="s">
        <v>126</v>
      </c>
    </row>
    <row r="416" spans="2:65" s="1" customFormat="1" ht="25.5" customHeight="1">
      <c r="B416" s="41"/>
      <c r="C416" s="191" t="s">
        <v>471</v>
      </c>
      <c r="D416" s="191" t="s">
        <v>129</v>
      </c>
      <c r="E416" s="192" t="s">
        <v>472</v>
      </c>
      <c r="F416" s="193" t="s">
        <v>473</v>
      </c>
      <c r="G416" s="194" t="s">
        <v>370</v>
      </c>
      <c r="H416" s="195">
        <v>0.16</v>
      </c>
      <c r="I416" s="196"/>
      <c r="J416" s="197">
        <f>ROUND(I416*H416,2)</f>
        <v>0</v>
      </c>
      <c r="K416" s="193" t="s">
        <v>133</v>
      </c>
      <c r="L416" s="61"/>
      <c r="M416" s="198" t="s">
        <v>23</v>
      </c>
      <c r="N416" s="199" t="s">
        <v>46</v>
      </c>
      <c r="O416" s="42"/>
      <c r="P416" s="200">
        <f>O416*H416</f>
        <v>0</v>
      </c>
      <c r="Q416" s="200">
        <v>0</v>
      </c>
      <c r="R416" s="200">
        <f>Q416*H416</f>
        <v>0</v>
      </c>
      <c r="S416" s="200">
        <v>1.8</v>
      </c>
      <c r="T416" s="201">
        <f>S416*H416</f>
        <v>0.28800000000000003</v>
      </c>
      <c r="AR416" s="23" t="s">
        <v>134</v>
      </c>
      <c r="AT416" s="23" t="s">
        <v>129</v>
      </c>
      <c r="AU416" s="23" t="s">
        <v>85</v>
      </c>
      <c r="AY416" s="23" t="s">
        <v>126</v>
      </c>
      <c r="BE416" s="202">
        <f>IF(N416="základní",J416,0)</f>
        <v>0</v>
      </c>
      <c r="BF416" s="202">
        <f>IF(N416="snížená",J416,0)</f>
        <v>0</v>
      </c>
      <c r="BG416" s="202">
        <f>IF(N416="zákl. přenesená",J416,0)</f>
        <v>0</v>
      </c>
      <c r="BH416" s="202">
        <f>IF(N416="sníž. přenesená",J416,0)</f>
        <v>0</v>
      </c>
      <c r="BI416" s="202">
        <f>IF(N416="nulová",J416,0)</f>
        <v>0</v>
      </c>
      <c r="BJ416" s="23" t="s">
        <v>80</v>
      </c>
      <c r="BK416" s="202">
        <f>ROUND(I416*H416,2)</f>
        <v>0</v>
      </c>
      <c r="BL416" s="23" t="s">
        <v>134</v>
      </c>
      <c r="BM416" s="23" t="s">
        <v>474</v>
      </c>
    </row>
    <row r="417" spans="2:65" s="11" customFormat="1" ht="13.5">
      <c r="B417" s="203"/>
      <c r="C417" s="204"/>
      <c r="D417" s="205" t="s">
        <v>136</v>
      </c>
      <c r="E417" s="206" t="s">
        <v>23</v>
      </c>
      <c r="F417" s="207" t="s">
        <v>475</v>
      </c>
      <c r="G417" s="204"/>
      <c r="H417" s="208">
        <v>0.16</v>
      </c>
      <c r="I417" s="209"/>
      <c r="J417" s="204"/>
      <c r="K417" s="204"/>
      <c r="L417" s="210"/>
      <c r="M417" s="211"/>
      <c r="N417" s="212"/>
      <c r="O417" s="212"/>
      <c r="P417" s="212"/>
      <c r="Q417" s="212"/>
      <c r="R417" s="212"/>
      <c r="S417" s="212"/>
      <c r="T417" s="213"/>
      <c r="AT417" s="214" t="s">
        <v>136</v>
      </c>
      <c r="AU417" s="214" t="s">
        <v>85</v>
      </c>
      <c r="AV417" s="11" t="s">
        <v>85</v>
      </c>
      <c r="AW417" s="11" t="s">
        <v>38</v>
      </c>
      <c r="AX417" s="11" t="s">
        <v>80</v>
      </c>
      <c r="AY417" s="214" t="s">
        <v>126</v>
      </c>
    </row>
    <row r="418" spans="2:65" s="1" customFormat="1" ht="38.25" customHeight="1">
      <c r="B418" s="41"/>
      <c r="C418" s="191" t="s">
        <v>476</v>
      </c>
      <c r="D418" s="191" t="s">
        <v>129</v>
      </c>
      <c r="E418" s="192" t="s">
        <v>477</v>
      </c>
      <c r="F418" s="193" t="s">
        <v>478</v>
      </c>
      <c r="G418" s="194" t="s">
        <v>132</v>
      </c>
      <c r="H418" s="195">
        <v>65</v>
      </c>
      <c r="I418" s="196"/>
      <c r="J418" s="197">
        <f>ROUND(I418*H418,2)</f>
        <v>0</v>
      </c>
      <c r="K418" s="193" t="s">
        <v>133</v>
      </c>
      <c r="L418" s="61"/>
      <c r="M418" s="198" t="s">
        <v>23</v>
      </c>
      <c r="N418" s="199" t="s">
        <v>46</v>
      </c>
      <c r="O418" s="42"/>
      <c r="P418" s="200">
        <f>O418*H418</f>
        <v>0</v>
      </c>
      <c r="Q418" s="200">
        <v>0</v>
      </c>
      <c r="R418" s="200">
        <f>Q418*H418</f>
        <v>0</v>
      </c>
      <c r="S418" s="200">
        <v>0</v>
      </c>
      <c r="T418" s="201">
        <f>S418*H418</f>
        <v>0</v>
      </c>
      <c r="AR418" s="23" t="s">
        <v>134</v>
      </c>
      <c r="AT418" s="23" t="s">
        <v>129</v>
      </c>
      <c r="AU418" s="23" t="s">
        <v>85</v>
      </c>
      <c r="AY418" s="23" t="s">
        <v>126</v>
      </c>
      <c r="BE418" s="202">
        <f>IF(N418="základní",J418,0)</f>
        <v>0</v>
      </c>
      <c r="BF418" s="202">
        <f>IF(N418="snížená",J418,0)</f>
        <v>0</v>
      </c>
      <c r="BG418" s="202">
        <f>IF(N418="zákl. přenesená",J418,0)</f>
        <v>0</v>
      </c>
      <c r="BH418" s="202">
        <f>IF(N418="sníž. přenesená",J418,0)</f>
        <v>0</v>
      </c>
      <c r="BI418" s="202">
        <f>IF(N418="nulová",J418,0)</f>
        <v>0</v>
      </c>
      <c r="BJ418" s="23" t="s">
        <v>80</v>
      </c>
      <c r="BK418" s="202">
        <f>ROUND(I418*H418,2)</f>
        <v>0</v>
      </c>
      <c r="BL418" s="23" t="s">
        <v>134</v>
      </c>
      <c r="BM418" s="23" t="s">
        <v>479</v>
      </c>
    </row>
    <row r="419" spans="2:65" s="11" customFormat="1" ht="13.5">
      <c r="B419" s="203"/>
      <c r="C419" s="204"/>
      <c r="D419" s="205" t="s">
        <v>136</v>
      </c>
      <c r="E419" s="206" t="s">
        <v>23</v>
      </c>
      <c r="F419" s="207" t="s">
        <v>480</v>
      </c>
      <c r="G419" s="204"/>
      <c r="H419" s="208">
        <v>1</v>
      </c>
      <c r="I419" s="209"/>
      <c r="J419" s="204"/>
      <c r="K419" s="204"/>
      <c r="L419" s="210"/>
      <c r="M419" s="211"/>
      <c r="N419" s="212"/>
      <c r="O419" s="212"/>
      <c r="P419" s="212"/>
      <c r="Q419" s="212"/>
      <c r="R419" s="212"/>
      <c r="S419" s="212"/>
      <c r="T419" s="213"/>
      <c r="AT419" s="214" t="s">
        <v>136</v>
      </c>
      <c r="AU419" s="214" t="s">
        <v>85</v>
      </c>
      <c r="AV419" s="11" t="s">
        <v>85</v>
      </c>
      <c r="AW419" s="11" t="s">
        <v>38</v>
      </c>
      <c r="AX419" s="11" t="s">
        <v>75</v>
      </c>
      <c r="AY419" s="214" t="s">
        <v>126</v>
      </c>
    </row>
    <row r="420" spans="2:65" s="11" customFormat="1" ht="13.5">
      <c r="B420" s="203"/>
      <c r="C420" s="204"/>
      <c r="D420" s="205" t="s">
        <v>136</v>
      </c>
      <c r="E420" s="206" t="s">
        <v>23</v>
      </c>
      <c r="F420" s="207" t="s">
        <v>294</v>
      </c>
      <c r="G420" s="204"/>
      <c r="H420" s="208">
        <v>1</v>
      </c>
      <c r="I420" s="209"/>
      <c r="J420" s="204"/>
      <c r="K420" s="204"/>
      <c r="L420" s="210"/>
      <c r="M420" s="211"/>
      <c r="N420" s="212"/>
      <c r="O420" s="212"/>
      <c r="P420" s="212"/>
      <c r="Q420" s="212"/>
      <c r="R420" s="212"/>
      <c r="S420" s="212"/>
      <c r="T420" s="213"/>
      <c r="AT420" s="214" t="s">
        <v>136</v>
      </c>
      <c r="AU420" s="214" t="s">
        <v>85</v>
      </c>
      <c r="AV420" s="11" t="s">
        <v>85</v>
      </c>
      <c r="AW420" s="11" t="s">
        <v>38</v>
      </c>
      <c r="AX420" s="11" t="s">
        <v>75</v>
      </c>
      <c r="AY420" s="214" t="s">
        <v>126</v>
      </c>
    </row>
    <row r="421" spans="2:65" s="11" customFormat="1" ht="13.5">
      <c r="B421" s="203"/>
      <c r="C421" s="204"/>
      <c r="D421" s="205" t="s">
        <v>136</v>
      </c>
      <c r="E421" s="206" t="s">
        <v>23</v>
      </c>
      <c r="F421" s="207" t="s">
        <v>315</v>
      </c>
      <c r="G421" s="204"/>
      <c r="H421" s="208">
        <v>4</v>
      </c>
      <c r="I421" s="209"/>
      <c r="J421" s="204"/>
      <c r="K421" s="204"/>
      <c r="L421" s="210"/>
      <c r="M421" s="211"/>
      <c r="N421" s="212"/>
      <c r="O421" s="212"/>
      <c r="P421" s="212"/>
      <c r="Q421" s="212"/>
      <c r="R421" s="212"/>
      <c r="S421" s="212"/>
      <c r="T421" s="213"/>
      <c r="AT421" s="214" t="s">
        <v>136</v>
      </c>
      <c r="AU421" s="214" t="s">
        <v>85</v>
      </c>
      <c r="AV421" s="11" t="s">
        <v>85</v>
      </c>
      <c r="AW421" s="11" t="s">
        <v>38</v>
      </c>
      <c r="AX421" s="11" t="s">
        <v>75</v>
      </c>
      <c r="AY421" s="214" t="s">
        <v>126</v>
      </c>
    </row>
    <row r="422" spans="2:65" s="11" customFormat="1" ht="13.5">
      <c r="B422" s="203"/>
      <c r="C422" s="204"/>
      <c r="D422" s="205" t="s">
        <v>136</v>
      </c>
      <c r="E422" s="206" t="s">
        <v>23</v>
      </c>
      <c r="F422" s="207" t="s">
        <v>342</v>
      </c>
      <c r="G422" s="204"/>
      <c r="H422" s="208">
        <v>1</v>
      </c>
      <c r="I422" s="209"/>
      <c r="J422" s="204"/>
      <c r="K422" s="204"/>
      <c r="L422" s="210"/>
      <c r="M422" s="211"/>
      <c r="N422" s="212"/>
      <c r="O422" s="212"/>
      <c r="P422" s="212"/>
      <c r="Q422" s="212"/>
      <c r="R422" s="212"/>
      <c r="S422" s="212"/>
      <c r="T422" s="213"/>
      <c r="AT422" s="214" t="s">
        <v>136</v>
      </c>
      <c r="AU422" s="214" t="s">
        <v>85</v>
      </c>
      <c r="AV422" s="11" t="s">
        <v>85</v>
      </c>
      <c r="AW422" s="11" t="s">
        <v>38</v>
      </c>
      <c r="AX422" s="11" t="s">
        <v>75</v>
      </c>
      <c r="AY422" s="214" t="s">
        <v>126</v>
      </c>
    </row>
    <row r="423" spans="2:65" s="11" customFormat="1" ht="13.5">
      <c r="B423" s="203"/>
      <c r="C423" s="204"/>
      <c r="D423" s="205" t="s">
        <v>136</v>
      </c>
      <c r="E423" s="206" t="s">
        <v>23</v>
      </c>
      <c r="F423" s="207" t="s">
        <v>343</v>
      </c>
      <c r="G423" s="204"/>
      <c r="H423" s="208">
        <v>1</v>
      </c>
      <c r="I423" s="209"/>
      <c r="J423" s="204"/>
      <c r="K423" s="204"/>
      <c r="L423" s="210"/>
      <c r="M423" s="211"/>
      <c r="N423" s="212"/>
      <c r="O423" s="212"/>
      <c r="P423" s="212"/>
      <c r="Q423" s="212"/>
      <c r="R423" s="212"/>
      <c r="S423" s="212"/>
      <c r="T423" s="213"/>
      <c r="AT423" s="214" t="s">
        <v>136</v>
      </c>
      <c r="AU423" s="214" t="s">
        <v>85</v>
      </c>
      <c r="AV423" s="11" t="s">
        <v>85</v>
      </c>
      <c r="AW423" s="11" t="s">
        <v>38</v>
      </c>
      <c r="AX423" s="11" t="s">
        <v>75</v>
      </c>
      <c r="AY423" s="214" t="s">
        <v>126</v>
      </c>
    </row>
    <row r="424" spans="2:65" s="11" customFormat="1" ht="13.5">
      <c r="B424" s="203"/>
      <c r="C424" s="204"/>
      <c r="D424" s="205" t="s">
        <v>136</v>
      </c>
      <c r="E424" s="206" t="s">
        <v>23</v>
      </c>
      <c r="F424" s="207" t="s">
        <v>299</v>
      </c>
      <c r="G424" s="204"/>
      <c r="H424" s="208">
        <v>28</v>
      </c>
      <c r="I424" s="209"/>
      <c r="J424" s="204"/>
      <c r="K424" s="204"/>
      <c r="L424" s="210"/>
      <c r="M424" s="211"/>
      <c r="N424" s="212"/>
      <c r="O424" s="212"/>
      <c r="P424" s="212"/>
      <c r="Q424" s="212"/>
      <c r="R424" s="212"/>
      <c r="S424" s="212"/>
      <c r="T424" s="213"/>
      <c r="AT424" s="214" t="s">
        <v>136</v>
      </c>
      <c r="AU424" s="214" t="s">
        <v>85</v>
      </c>
      <c r="AV424" s="11" t="s">
        <v>85</v>
      </c>
      <c r="AW424" s="11" t="s">
        <v>38</v>
      </c>
      <c r="AX424" s="11" t="s">
        <v>75</v>
      </c>
      <c r="AY424" s="214" t="s">
        <v>126</v>
      </c>
    </row>
    <row r="425" spans="2:65" s="11" customFormat="1" ht="13.5">
      <c r="B425" s="203"/>
      <c r="C425" s="204"/>
      <c r="D425" s="205" t="s">
        <v>136</v>
      </c>
      <c r="E425" s="206" t="s">
        <v>23</v>
      </c>
      <c r="F425" s="207" t="s">
        <v>316</v>
      </c>
      <c r="G425" s="204"/>
      <c r="H425" s="208">
        <v>8</v>
      </c>
      <c r="I425" s="209"/>
      <c r="J425" s="204"/>
      <c r="K425" s="204"/>
      <c r="L425" s="210"/>
      <c r="M425" s="211"/>
      <c r="N425" s="212"/>
      <c r="O425" s="212"/>
      <c r="P425" s="212"/>
      <c r="Q425" s="212"/>
      <c r="R425" s="212"/>
      <c r="S425" s="212"/>
      <c r="T425" s="213"/>
      <c r="AT425" s="214" t="s">
        <v>136</v>
      </c>
      <c r="AU425" s="214" t="s">
        <v>85</v>
      </c>
      <c r="AV425" s="11" t="s">
        <v>85</v>
      </c>
      <c r="AW425" s="11" t="s">
        <v>38</v>
      </c>
      <c r="AX425" s="11" t="s">
        <v>75</v>
      </c>
      <c r="AY425" s="214" t="s">
        <v>126</v>
      </c>
    </row>
    <row r="426" spans="2:65" s="11" customFormat="1" ht="13.5">
      <c r="B426" s="203"/>
      <c r="C426" s="204"/>
      <c r="D426" s="205" t="s">
        <v>136</v>
      </c>
      <c r="E426" s="206" t="s">
        <v>23</v>
      </c>
      <c r="F426" s="207" t="s">
        <v>317</v>
      </c>
      <c r="G426" s="204"/>
      <c r="H426" s="208">
        <v>6</v>
      </c>
      <c r="I426" s="209"/>
      <c r="J426" s="204"/>
      <c r="K426" s="204"/>
      <c r="L426" s="210"/>
      <c r="M426" s="211"/>
      <c r="N426" s="212"/>
      <c r="O426" s="212"/>
      <c r="P426" s="212"/>
      <c r="Q426" s="212"/>
      <c r="R426" s="212"/>
      <c r="S426" s="212"/>
      <c r="T426" s="213"/>
      <c r="AT426" s="214" t="s">
        <v>136</v>
      </c>
      <c r="AU426" s="214" t="s">
        <v>85</v>
      </c>
      <c r="AV426" s="11" t="s">
        <v>85</v>
      </c>
      <c r="AW426" s="11" t="s">
        <v>38</v>
      </c>
      <c r="AX426" s="11" t="s">
        <v>75</v>
      </c>
      <c r="AY426" s="214" t="s">
        <v>126</v>
      </c>
    </row>
    <row r="427" spans="2:65" s="11" customFormat="1" ht="13.5">
      <c r="B427" s="203"/>
      <c r="C427" s="204"/>
      <c r="D427" s="205" t="s">
        <v>136</v>
      </c>
      <c r="E427" s="206" t="s">
        <v>23</v>
      </c>
      <c r="F427" s="207" t="s">
        <v>354</v>
      </c>
      <c r="G427" s="204"/>
      <c r="H427" s="208">
        <v>1</v>
      </c>
      <c r="I427" s="209"/>
      <c r="J427" s="204"/>
      <c r="K427" s="204"/>
      <c r="L427" s="210"/>
      <c r="M427" s="211"/>
      <c r="N427" s="212"/>
      <c r="O427" s="212"/>
      <c r="P427" s="212"/>
      <c r="Q427" s="212"/>
      <c r="R427" s="212"/>
      <c r="S427" s="212"/>
      <c r="T427" s="213"/>
      <c r="AT427" s="214" t="s">
        <v>136</v>
      </c>
      <c r="AU427" s="214" t="s">
        <v>85</v>
      </c>
      <c r="AV427" s="11" t="s">
        <v>85</v>
      </c>
      <c r="AW427" s="11" t="s">
        <v>38</v>
      </c>
      <c r="AX427" s="11" t="s">
        <v>75</v>
      </c>
      <c r="AY427" s="214" t="s">
        <v>126</v>
      </c>
    </row>
    <row r="428" spans="2:65" s="11" customFormat="1" ht="13.5">
      <c r="B428" s="203"/>
      <c r="C428" s="204"/>
      <c r="D428" s="205" t="s">
        <v>136</v>
      </c>
      <c r="E428" s="206" t="s">
        <v>23</v>
      </c>
      <c r="F428" s="207" t="s">
        <v>318</v>
      </c>
      <c r="G428" s="204"/>
      <c r="H428" s="208">
        <v>2</v>
      </c>
      <c r="I428" s="209"/>
      <c r="J428" s="204"/>
      <c r="K428" s="204"/>
      <c r="L428" s="210"/>
      <c r="M428" s="211"/>
      <c r="N428" s="212"/>
      <c r="O428" s="212"/>
      <c r="P428" s="212"/>
      <c r="Q428" s="212"/>
      <c r="R428" s="212"/>
      <c r="S428" s="212"/>
      <c r="T428" s="213"/>
      <c r="AT428" s="214" t="s">
        <v>136</v>
      </c>
      <c r="AU428" s="214" t="s">
        <v>85</v>
      </c>
      <c r="AV428" s="11" t="s">
        <v>85</v>
      </c>
      <c r="AW428" s="11" t="s">
        <v>38</v>
      </c>
      <c r="AX428" s="11" t="s">
        <v>75</v>
      </c>
      <c r="AY428" s="214" t="s">
        <v>126</v>
      </c>
    </row>
    <row r="429" spans="2:65" s="11" customFormat="1" ht="13.5">
      <c r="B429" s="203"/>
      <c r="C429" s="204"/>
      <c r="D429" s="205" t="s">
        <v>136</v>
      </c>
      <c r="E429" s="206" t="s">
        <v>23</v>
      </c>
      <c r="F429" s="207" t="s">
        <v>319</v>
      </c>
      <c r="G429" s="204"/>
      <c r="H429" s="208">
        <v>1</v>
      </c>
      <c r="I429" s="209"/>
      <c r="J429" s="204"/>
      <c r="K429" s="204"/>
      <c r="L429" s="210"/>
      <c r="M429" s="211"/>
      <c r="N429" s="212"/>
      <c r="O429" s="212"/>
      <c r="P429" s="212"/>
      <c r="Q429" s="212"/>
      <c r="R429" s="212"/>
      <c r="S429" s="212"/>
      <c r="T429" s="213"/>
      <c r="AT429" s="214" t="s">
        <v>136</v>
      </c>
      <c r="AU429" s="214" t="s">
        <v>85</v>
      </c>
      <c r="AV429" s="11" t="s">
        <v>85</v>
      </c>
      <c r="AW429" s="11" t="s">
        <v>38</v>
      </c>
      <c r="AX429" s="11" t="s">
        <v>75</v>
      </c>
      <c r="AY429" s="214" t="s">
        <v>126</v>
      </c>
    </row>
    <row r="430" spans="2:65" s="11" customFormat="1" ht="13.5">
      <c r="B430" s="203"/>
      <c r="C430" s="204"/>
      <c r="D430" s="205" t="s">
        <v>136</v>
      </c>
      <c r="E430" s="206" t="s">
        <v>23</v>
      </c>
      <c r="F430" s="207" t="s">
        <v>301</v>
      </c>
      <c r="G430" s="204"/>
      <c r="H430" s="208">
        <v>1</v>
      </c>
      <c r="I430" s="209"/>
      <c r="J430" s="204"/>
      <c r="K430" s="204"/>
      <c r="L430" s="210"/>
      <c r="M430" s="211"/>
      <c r="N430" s="212"/>
      <c r="O430" s="212"/>
      <c r="P430" s="212"/>
      <c r="Q430" s="212"/>
      <c r="R430" s="212"/>
      <c r="S430" s="212"/>
      <c r="T430" s="213"/>
      <c r="AT430" s="214" t="s">
        <v>136</v>
      </c>
      <c r="AU430" s="214" t="s">
        <v>85</v>
      </c>
      <c r="AV430" s="11" t="s">
        <v>85</v>
      </c>
      <c r="AW430" s="11" t="s">
        <v>38</v>
      </c>
      <c r="AX430" s="11" t="s">
        <v>75</v>
      </c>
      <c r="AY430" s="214" t="s">
        <v>126</v>
      </c>
    </row>
    <row r="431" spans="2:65" s="11" customFormat="1" ht="13.5">
      <c r="B431" s="203"/>
      <c r="C431" s="204"/>
      <c r="D431" s="205" t="s">
        <v>136</v>
      </c>
      <c r="E431" s="206" t="s">
        <v>23</v>
      </c>
      <c r="F431" s="207" t="s">
        <v>302</v>
      </c>
      <c r="G431" s="204"/>
      <c r="H431" s="208">
        <v>1</v>
      </c>
      <c r="I431" s="209"/>
      <c r="J431" s="204"/>
      <c r="K431" s="204"/>
      <c r="L431" s="210"/>
      <c r="M431" s="211"/>
      <c r="N431" s="212"/>
      <c r="O431" s="212"/>
      <c r="P431" s="212"/>
      <c r="Q431" s="212"/>
      <c r="R431" s="212"/>
      <c r="S431" s="212"/>
      <c r="T431" s="213"/>
      <c r="AT431" s="214" t="s">
        <v>136</v>
      </c>
      <c r="AU431" s="214" t="s">
        <v>85</v>
      </c>
      <c r="AV431" s="11" t="s">
        <v>85</v>
      </c>
      <c r="AW431" s="11" t="s">
        <v>38</v>
      </c>
      <c r="AX431" s="11" t="s">
        <v>75</v>
      </c>
      <c r="AY431" s="214" t="s">
        <v>126</v>
      </c>
    </row>
    <row r="432" spans="2:65" s="11" customFormat="1" ht="13.5">
      <c r="B432" s="203"/>
      <c r="C432" s="204"/>
      <c r="D432" s="205" t="s">
        <v>136</v>
      </c>
      <c r="E432" s="206" t="s">
        <v>23</v>
      </c>
      <c r="F432" s="207" t="s">
        <v>303</v>
      </c>
      <c r="G432" s="204"/>
      <c r="H432" s="208">
        <v>1</v>
      </c>
      <c r="I432" s="209"/>
      <c r="J432" s="204"/>
      <c r="K432" s="204"/>
      <c r="L432" s="210"/>
      <c r="M432" s="211"/>
      <c r="N432" s="212"/>
      <c r="O432" s="212"/>
      <c r="P432" s="212"/>
      <c r="Q432" s="212"/>
      <c r="R432" s="212"/>
      <c r="S432" s="212"/>
      <c r="T432" s="213"/>
      <c r="AT432" s="214" t="s">
        <v>136</v>
      </c>
      <c r="AU432" s="214" t="s">
        <v>85</v>
      </c>
      <c r="AV432" s="11" t="s">
        <v>85</v>
      </c>
      <c r="AW432" s="11" t="s">
        <v>38</v>
      </c>
      <c r="AX432" s="11" t="s">
        <v>75</v>
      </c>
      <c r="AY432" s="214" t="s">
        <v>126</v>
      </c>
    </row>
    <row r="433" spans="2:65" s="11" customFormat="1" ht="13.5">
      <c r="B433" s="203"/>
      <c r="C433" s="204"/>
      <c r="D433" s="205" t="s">
        <v>136</v>
      </c>
      <c r="E433" s="206" t="s">
        <v>23</v>
      </c>
      <c r="F433" s="207" t="s">
        <v>355</v>
      </c>
      <c r="G433" s="204"/>
      <c r="H433" s="208">
        <v>1</v>
      </c>
      <c r="I433" s="209"/>
      <c r="J433" s="204"/>
      <c r="K433" s="204"/>
      <c r="L433" s="210"/>
      <c r="M433" s="211"/>
      <c r="N433" s="212"/>
      <c r="O433" s="212"/>
      <c r="P433" s="212"/>
      <c r="Q433" s="212"/>
      <c r="R433" s="212"/>
      <c r="S433" s="212"/>
      <c r="T433" s="213"/>
      <c r="AT433" s="214" t="s">
        <v>136</v>
      </c>
      <c r="AU433" s="214" t="s">
        <v>85</v>
      </c>
      <c r="AV433" s="11" t="s">
        <v>85</v>
      </c>
      <c r="AW433" s="11" t="s">
        <v>38</v>
      </c>
      <c r="AX433" s="11" t="s">
        <v>75</v>
      </c>
      <c r="AY433" s="214" t="s">
        <v>126</v>
      </c>
    </row>
    <row r="434" spans="2:65" s="11" customFormat="1" ht="13.5">
      <c r="B434" s="203"/>
      <c r="C434" s="204"/>
      <c r="D434" s="205" t="s">
        <v>136</v>
      </c>
      <c r="E434" s="206" t="s">
        <v>23</v>
      </c>
      <c r="F434" s="207" t="s">
        <v>356</v>
      </c>
      <c r="G434" s="204"/>
      <c r="H434" s="208">
        <v>1</v>
      </c>
      <c r="I434" s="209"/>
      <c r="J434" s="204"/>
      <c r="K434" s="204"/>
      <c r="L434" s="210"/>
      <c r="M434" s="211"/>
      <c r="N434" s="212"/>
      <c r="O434" s="212"/>
      <c r="P434" s="212"/>
      <c r="Q434" s="212"/>
      <c r="R434" s="212"/>
      <c r="S434" s="212"/>
      <c r="T434" s="213"/>
      <c r="AT434" s="214" t="s">
        <v>136</v>
      </c>
      <c r="AU434" s="214" t="s">
        <v>85</v>
      </c>
      <c r="AV434" s="11" t="s">
        <v>85</v>
      </c>
      <c r="AW434" s="11" t="s">
        <v>38</v>
      </c>
      <c r="AX434" s="11" t="s">
        <v>75</v>
      </c>
      <c r="AY434" s="214" t="s">
        <v>126</v>
      </c>
    </row>
    <row r="435" spans="2:65" s="11" customFormat="1" ht="13.5">
      <c r="B435" s="203"/>
      <c r="C435" s="204"/>
      <c r="D435" s="205" t="s">
        <v>136</v>
      </c>
      <c r="E435" s="206" t="s">
        <v>23</v>
      </c>
      <c r="F435" s="207" t="s">
        <v>304</v>
      </c>
      <c r="G435" s="204"/>
      <c r="H435" s="208">
        <v>1</v>
      </c>
      <c r="I435" s="209"/>
      <c r="J435" s="204"/>
      <c r="K435" s="204"/>
      <c r="L435" s="210"/>
      <c r="M435" s="211"/>
      <c r="N435" s="212"/>
      <c r="O435" s="212"/>
      <c r="P435" s="212"/>
      <c r="Q435" s="212"/>
      <c r="R435" s="212"/>
      <c r="S435" s="212"/>
      <c r="T435" s="213"/>
      <c r="AT435" s="214" t="s">
        <v>136</v>
      </c>
      <c r="AU435" s="214" t="s">
        <v>85</v>
      </c>
      <c r="AV435" s="11" t="s">
        <v>85</v>
      </c>
      <c r="AW435" s="11" t="s">
        <v>38</v>
      </c>
      <c r="AX435" s="11" t="s">
        <v>75</v>
      </c>
      <c r="AY435" s="214" t="s">
        <v>126</v>
      </c>
    </row>
    <row r="436" spans="2:65" s="11" customFormat="1" ht="13.5">
      <c r="B436" s="203"/>
      <c r="C436" s="204"/>
      <c r="D436" s="205" t="s">
        <v>136</v>
      </c>
      <c r="E436" s="206" t="s">
        <v>23</v>
      </c>
      <c r="F436" s="207" t="s">
        <v>320</v>
      </c>
      <c r="G436" s="204"/>
      <c r="H436" s="208">
        <v>1</v>
      </c>
      <c r="I436" s="209"/>
      <c r="J436" s="204"/>
      <c r="K436" s="204"/>
      <c r="L436" s="210"/>
      <c r="M436" s="211"/>
      <c r="N436" s="212"/>
      <c r="O436" s="212"/>
      <c r="P436" s="212"/>
      <c r="Q436" s="212"/>
      <c r="R436" s="212"/>
      <c r="S436" s="212"/>
      <c r="T436" s="213"/>
      <c r="AT436" s="214" t="s">
        <v>136</v>
      </c>
      <c r="AU436" s="214" t="s">
        <v>85</v>
      </c>
      <c r="AV436" s="11" t="s">
        <v>85</v>
      </c>
      <c r="AW436" s="11" t="s">
        <v>38</v>
      </c>
      <c r="AX436" s="11" t="s">
        <v>75</v>
      </c>
      <c r="AY436" s="214" t="s">
        <v>126</v>
      </c>
    </row>
    <row r="437" spans="2:65" s="11" customFormat="1" ht="13.5">
      <c r="B437" s="203"/>
      <c r="C437" s="204"/>
      <c r="D437" s="205" t="s">
        <v>136</v>
      </c>
      <c r="E437" s="206" t="s">
        <v>23</v>
      </c>
      <c r="F437" s="207" t="s">
        <v>362</v>
      </c>
      <c r="G437" s="204"/>
      <c r="H437" s="208">
        <v>1</v>
      </c>
      <c r="I437" s="209"/>
      <c r="J437" s="204"/>
      <c r="K437" s="204"/>
      <c r="L437" s="210"/>
      <c r="M437" s="211"/>
      <c r="N437" s="212"/>
      <c r="O437" s="212"/>
      <c r="P437" s="212"/>
      <c r="Q437" s="212"/>
      <c r="R437" s="212"/>
      <c r="S437" s="212"/>
      <c r="T437" s="213"/>
      <c r="AT437" s="214" t="s">
        <v>136</v>
      </c>
      <c r="AU437" s="214" t="s">
        <v>85</v>
      </c>
      <c r="AV437" s="11" t="s">
        <v>85</v>
      </c>
      <c r="AW437" s="11" t="s">
        <v>38</v>
      </c>
      <c r="AX437" s="11" t="s">
        <v>75</v>
      </c>
      <c r="AY437" s="214" t="s">
        <v>126</v>
      </c>
    </row>
    <row r="438" spans="2:65" s="11" customFormat="1" ht="13.5">
      <c r="B438" s="203"/>
      <c r="C438" s="204"/>
      <c r="D438" s="205" t="s">
        <v>136</v>
      </c>
      <c r="E438" s="206" t="s">
        <v>23</v>
      </c>
      <c r="F438" s="207" t="s">
        <v>308</v>
      </c>
      <c r="G438" s="204"/>
      <c r="H438" s="208">
        <v>1</v>
      </c>
      <c r="I438" s="209"/>
      <c r="J438" s="204"/>
      <c r="K438" s="204"/>
      <c r="L438" s="210"/>
      <c r="M438" s="211"/>
      <c r="N438" s="212"/>
      <c r="O438" s="212"/>
      <c r="P438" s="212"/>
      <c r="Q438" s="212"/>
      <c r="R438" s="212"/>
      <c r="S438" s="212"/>
      <c r="T438" s="213"/>
      <c r="AT438" s="214" t="s">
        <v>136</v>
      </c>
      <c r="AU438" s="214" t="s">
        <v>85</v>
      </c>
      <c r="AV438" s="11" t="s">
        <v>85</v>
      </c>
      <c r="AW438" s="11" t="s">
        <v>38</v>
      </c>
      <c r="AX438" s="11" t="s">
        <v>75</v>
      </c>
      <c r="AY438" s="214" t="s">
        <v>126</v>
      </c>
    </row>
    <row r="439" spans="2:65" s="11" customFormat="1" ht="13.5">
      <c r="B439" s="203"/>
      <c r="C439" s="204"/>
      <c r="D439" s="205" t="s">
        <v>136</v>
      </c>
      <c r="E439" s="206" t="s">
        <v>23</v>
      </c>
      <c r="F439" s="207" t="s">
        <v>363</v>
      </c>
      <c r="G439" s="204"/>
      <c r="H439" s="208">
        <v>1</v>
      </c>
      <c r="I439" s="209"/>
      <c r="J439" s="204"/>
      <c r="K439" s="204"/>
      <c r="L439" s="210"/>
      <c r="M439" s="211"/>
      <c r="N439" s="212"/>
      <c r="O439" s="212"/>
      <c r="P439" s="212"/>
      <c r="Q439" s="212"/>
      <c r="R439" s="212"/>
      <c r="S439" s="212"/>
      <c r="T439" s="213"/>
      <c r="AT439" s="214" t="s">
        <v>136</v>
      </c>
      <c r="AU439" s="214" t="s">
        <v>85</v>
      </c>
      <c r="AV439" s="11" t="s">
        <v>85</v>
      </c>
      <c r="AW439" s="11" t="s">
        <v>38</v>
      </c>
      <c r="AX439" s="11" t="s">
        <v>75</v>
      </c>
      <c r="AY439" s="214" t="s">
        <v>126</v>
      </c>
    </row>
    <row r="440" spans="2:65" s="11" customFormat="1" ht="13.5">
      <c r="B440" s="203"/>
      <c r="C440" s="204"/>
      <c r="D440" s="205" t="s">
        <v>136</v>
      </c>
      <c r="E440" s="206" t="s">
        <v>23</v>
      </c>
      <c r="F440" s="207" t="s">
        <v>364</v>
      </c>
      <c r="G440" s="204"/>
      <c r="H440" s="208">
        <v>1</v>
      </c>
      <c r="I440" s="209"/>
      <c r="J440" s="204"/>
      <c r="K440" s="204"/>
      <c r="L440" s="210"/>
      <c r="M440" s="211"/>
      <c r="N440" s="212"/>
      <c r="O440" s="212"/>
      <c r="P440" s="212"/>
      <c r="Q440" s="212"/>
      <c r="R440" s="212"/>
      <c r="S440" s="212"/>
      <c r="T440" s="213"/>
      <c r="AT440" s="214" t="s">
        <v>136</v>
      </c>
      <c r="AU440" s="214" t="s">
        <v>85</v>
      </c>
      <c r="AV440" s="11" t="s">
        <v>85</v>
      </c>
      <c r="AW440" s="11" t="s">
        <v>38</v>
      </c>
      <c r="AX440" s="11" t="s">
        <v>75</v>
      </c>
      <c r="AY440" s="214" t="s">
        <v>126</v>
      </c>
    </row>
    <row r="441" spans="2:65" s="12" customFormat="1" ht="13.5">
      <c r="B441" s="215"/>
      <c r="C441" s="216"/>
      <c r="D441" s="205" t="s">
        <v>136</v>
      </c>
      <c r="E441" s="217" t="s">
        <v>23</v>
      </c>
      <c r="F441" s="218" t="s">
        <v>150</v>
      </c>
      <c r="G441" s="216"/>
      <c r="H441" s="219">
        <v>65</v>
      </c>
      <c r="I441" s="220"/>
      <c r="J441" s="216"/>
      <c r="K441" s="216"/>
      <c r="L441" s="221"/>
      <c r="M441" s="222"/>
      <c r="N441" s="223"/>
      <c r="O441" s="223"/>
      <c r="P441" s="223"/>
      <c r="Q441" s="223"/>
      <c r="R441" s="223"/>
      <c r="S441" s="223"/>
      <c r="T441" s="224"/>
      <c r="AT441" s="225" t="s">
        <v>136</v>
      </c>
      <c r="AU441" s="225" t="s">
        <v>85</v>
      </c>
      <c r="AV441" s="12" t="s">
        <v>134</v>
      </c>
      <c r="AW441" s="12" t="s">
        <v>38</v>
      </c>
      <c r="AX441" s="12" t="s">
        <v>80</v>
      </c>
      <c r="AY441" s="225" t="s">
        <v>126</v>
      </c>
    </row>
    <row r="442" spans="2:65" s="1" customFormat="1" ht="38.25" customHeight="1">
      <c r="B442" s="41"/>
      <c r="C442" s="191" t="s">
        <v>481</v>
      </c>
      <c r="D442" s="191" t="s">
        <v>129</v>
      </c>
      <c r="E442" s="192" t="s">
        <v>482</v>
      </c>
      <c r="F442" s="193" t="s">
        <v>483</v>
      </c>
      <c r="G442" s="194" t="s">
        <v>132</v>
      </c>
      <c r="H442" s="195">
        <v>31</v>
      </c>
      <c r="I442" s="196"/>
      <c r="J442" s="197">
        <f>ROUND(I442*H442,2)</f>
        <v>0</v>
      </c>
      <c r="K442" s="193" t="s">
        <v>133</v>
      </c>
      <c r="L442" s="61"/>
      <c r="M442" s="198" t="s">
        <v>23</v>
      </c>
      <c r="N442" s="199" t="s">
        <v>46</v>
      </c>
      <c r="O442" s="42"/>
      <c r="P442" s="200">
        <f>O442*H442</f>
        <v>0</v>
      </c>
      <c r="Q442" s="200">
        <v>0</v>
      </c>
      <c r="R442" s="200">
        <f>Q442*H442</f>
        <v>0</v>
      </c>
      <c r="S442" s="200">
        <v>0</v>
      </c>
      <c r="T442" s="201">
        <f>S442*H442</f>
        <v>0</v>
      </c>
      <c r="AR442" s="23" t="s">
        <v>134</v>
      </c>
      <c r="AT442" s="23" t="s">
        <v>129</v>
      </c>
      <c r="AU442" s="23" t="s">
        <v>85</v>
      </c>
      <c r="AY442" s="23" t="s">
        <v>126</v>
      </c>
      <c r="BE442" s="202">
        <f>IF(N442="základní",J442,0)</f>
        <v>0</v>
      </c>
      <c r="BF442" s="202">
        <f>IF(N442="snížená",J442,0)</f>
        <v>0</v>
      </c>
      <c r="BG442" s="202">
        <f>IF(N442="zákl. přenesená",J442,0)</f>
        <v>0</v>
      </c>
      <c r="BH442" s="202">
        <f>IF(N442="sníž. přenesená",J442,0)</f>
        <v>0</v>
      </c>
      <c r="BI442" s="202">
        <f>IF(N442="nulová",J442,0)</f>
        <v>0</v>
      </c>
      <c r="BJ442" s="23" t="s">
        <v>80</v>
      </c>
      <c r="BK442" s="202">
        <f>ROUND(I442*H442,2)</f>
        <v>0</v>
      </c>
      <c r="BL442" s="23" t="s">
        <v>134</v>
      </c>
      <c r="BM442" s="23" t="s">
        <v>484</v>
      </c>
    </row>
    <row r="443" spans="2:65" s="11" customFormat="1" ht="13.5">
      <c r="B443" s="203"/>
      <c r="C443" s="204"/>
      <c r="D443" s="205" t="s">
        <v>136</v>
      </c>
      <c r="E443" s="206" t="s">
        <v>23</v>
      </c>
      <c r="F443" s="207" t="s">
        <v>325</v>
      </c>
      <c r="G443" s="204"/>
      <c r="H443" s="208">
        <v>5</v>
      </c>
      <c r="I443" s="209"/>
      <c r="J443" s="204"/>
      <c r="K443" s="204"/>
      <c r="L443" s="210"/>
      <c r="M443" s="211"/>
      <c r="N443" s="212"/>
      <c r="O443" s="212"/>
      <c r="P443" s="212"/>
      <c r="Q443" s="212"/>
      <c r="R443" s="212"/>
      <c r="S443" s="212"/>
      <c r="T443" s="213"/>
      <c r="AT443" s="214" t="s">
        <v>136</v>
      </c>
      <c r="AU443" s="214" t="s">
        <v>85</v>
      </c>
      <c r="AV443" s="11" t="s">
        <v>85</v>
      </c>
      <c r="AW443" s="11" t="s">
        <v>38</v>
      </c>
      <c r="AX443" s="11" t="s">
        <v>75</v>
      </c>
      <c r="AY443" s="214" t="s">
        <v>126</v>
      </c>
    </row>
    <row r="444" spans="2:65" s="11" customFormat="1" ht="13.5">
      <c r="B444" s="203"/>
      <c r="C444" s="204"/>
      <c r="D444" s="205" t="s">
        <v>136</v>
      </c>
      <c r="E444" s="206" t="s">
        <v>23</v>
      </c>
      <c r="F444" s="207" t="s">
        <v>326</v>
      </c>
      <c r="G444" s="204"/>
      <c r="H444" s="208">
        <v>5</v>
      </c>
      <c r="I444" s="209"/>
      <c r="J444" s="204"/>
      <c r="K444" s="204"/>
      <c r="L444" s="210"/>
      <c r="M444" s="211"/>
      <c r="N444" s="212"/>
      <c r="O444" s="212"/>
      <c r="P444" s="212"/>
      <c r="Q444" s="212"/>
      <c r="R444" s="212"/>
      <c r="S444" s="212"/>
      <c r="T444" s="213"/>
      <c r="AT444" s="214" t="s">
        <v>136</v>
      </c>
      <c r="AU444" s="214" t="s">
        <v>85</v>
      </c>
      <c r="AV444" s="11" t="s">
        <v>85</v>
      </c>
      <c r="AW444" s="11" t="s">
        <v>38</v>
      </c>
      <c r="AX444" s="11" t="s">
        <v>75</v>
      </c>
      <c r="AY444" s="214" t="s">
        <v>126</v>
      </c>
    </row>
    <row r="445" spans="2:65" s="11" customFormat="1" ht="13.5">
      <c r="B445" s="203"/>
      <c r="C445" s="204"/>
      <c r="D445" s="205" t="s">
        <v>136</v>
      </c>
      <c r="E445" s="206" t="s">
        <v>23</v>
      </c>
      <c r="F445" s="207" t="s">
        <v>348</v>
      </c>
      <c r="G445" s="204"/>
      <c r="H445" s="208">
        <v>1</v>
      </c>
      <c r="I445" s="209"/>
      <c r="J445" s="204"/>
      <c r="K445" s="204"/>
      <c r="L445" s="210"/>
      <c r="M445" s="211"/>
      <c r="N445" s="212"/>
      <c r="O445" s="212"/>
      <c r="P445" s="212"/>
      <c r="Q445" s="212"/>
      <c r="R445" s="212"/>
      <c r="S445" s="212"/>
      <c r="T445" s="213"/>
      <c r="AT445" s="214" t="s">
        <v>136</v>
      </c>
      <c r="AU445" s="214" t="s">
        <v>85</v>
      </c>
      <c r="AV445" s="11" t="s">
        <v>85</v>
      </c>
      <c r="AW445" s="11" t="s">
        <v>38</v>
      </c>
      <c r="AX445" s="11" t="s">
        <v>75</v>
      </c>
      <c r="AY445" s="214" t="s">
        <v>126</v>
      </c>
    </row>
    <row r="446" spans="2:65" s="11" customFormat="1" ht="13.5">
      <c r="B446" s="203"/>
      <c r="C446" s="204"/>
      <c r="D446" s="205" t="s">
        <v>136</v>
      </c>
      <c r="E446" s="206" t="s">
        <v>23</v>
      </c>
      <c r="F446" s="207" t="s">
        <v>349</v>
      </c>
      <c r="G446" s="204"/>
      <c r="H446" s="208">
        <v>1</v>
      </c>
      <c r="I446" s="209"/>
      <c r="J446" s="204"/>
      <c r="K446" s="204"/>
      <c r="L446" s="210"/>
      <c r="M446" s="211"/>
      <c r="N446" s="212"/>
      <c r="O446" s="212"/>
      <c r="P446" s="212"/>
      <c r="Q446" s="212"/>
      <c r="R446" s="212"/>
      <c r="S446" s="212"/>
      <c r="T446" s="213"/>
      <c r="AT446" s="214" t="s">
        <v>136</v>
      </c>
      <c r="AU446" s="214" t="s">
        <v>85</v>
      </c>
      <c r="AV446" s="11" t="s">
        <v>85</v>
      </c>
      <c r="AW446" s="11" t="s">
        <v>38</v>
      </c>
      <c r="AX446" s="11" t="s">
        <v>75</v>
      </c>
      <c r="AY446" s="214" t="s">
        <v>126</v>
      </c>
    </row>
    <row r="447" spans="2:65" s="11" customFormat="1" ht="13.5">
      <c r="B447" s="203"/>
      <c r="C447" s="204"/>
      <c r="D447" s="205" t="s">
        <v>136</v>
      </c>
      <c r="E447" s="206" t="s">
        <v>23</v>
      </c>
      <c r="F447" s="207" t="s">
        <v>350</v>
      </c>
      <c r="G447" s="204"/>
      <c r="H447" s="208">
        <v>1</v>
      </c>
      <c r="I447" s="209"/>
      <c r="J447" s="204"/>
      <c r="K447" s="204"/>
      <c r="L447" s="210"/>
      <c r="M447" s="211"/>
      <c r="N447" s="212"/>
      <c r="O447" s="212"/>
      <c r="P447" s="212"/>
      <c r="Q447" s="212"/>
      <c r="R447" s="212"/>
      <c r="S447" s="212"/>
      <c r="T447" s="213"/>
      <c r="AT447" s="214" t="s">
        <v>136</v>
      </c>
      <c r="AU447" s="214" t="s">
        <v>85</v>
      </c>
      <c r="AV447" s="11" t="s">
        <v>85</v>
      </c>
      <c r="AW447" s="11" t="s">
        <v>38</v>
      </c>
      <c r="AX447" s="11" t="s">
        <v>75</v>
      </c>
      <c r="AY447" s="214" t="s">
        <v>126</v>
      </c>
    </row>
    <row r="448" spans="2:65" s="11" customFormat="1" ht="13.5">
      <c r="B448" s="203"/>
      <c r="C448" s="204"/>
      <c r="D448" s="205" t="s">
        <v>136</v>
      </c>
      <c r="E448" s="206" t="s">
        <v>23</v>
      </c>
      <c r="F448" s="207" t="s">
        <v>351</v>
      </c>
      <c r="G448" s="204"/>
      <c r="H448" s="208">
        <v>1</v>
      </c>
      <c r="I448" s="209"/>
      <c r="J448" s="204"/>
      <c r="K448" s="204"/>
      <c r="L448" s="210"/>
      <c r="M448" s="211"/>
      <c r="N448" s="212"/>
      <c r="O448" s="212"/>
      <c r="P448" s="212"/>
      <c r="Q448" s="212"/>
      <c r="R448" s="212"/>
      <c r="S448" s="212"/>
      <c r="T448" s="213"/>
      <c r="AT448" s="214" t="s">
        <v>136</v>
      </c>
      <c r="AU448" s="214" t="s">
        <v>85</v>
      </c>
      <c r="AV448" s="11" t="s">
        <v>85</v>
      </c>
      <c r="AW448" s="11" t="s">
        <v>38</v>
      </c>
      <c r="AX448" s="11" t="s">
        <v>75</v>
      </c>
      <c r="AY448" s="214" t="s">
        <v>126</v>
      </c>
    </row>
    <row r="449" spans="2:65" s="11" customFormat="1" ht="13.5">
      <c r="B449" s="203"/>
      <c r="C449" s="204"/>
      <c r="D449" s="205" t="s">
        <v>136</v>
      </c>
      <c r="E449" s="206" t="s">
        <v>23</v>
      </c>
      <c r="F449" s="207" t="s">
        <v>352</v>
      </c>
      <c r="G449" s="204"/>
      <c r="H449" s="208">
        <v>2</v>
      </c>
      <c r="I449" s="209"/>
      <c r="J449" s="204"/>
      <c r="K449" s="204"/>
      <c r="L449" s="210"/>
      <c r="M449" s="211"/>
      <c r="N449" s="212"/>
      <c r="O449" s="212"/>
      <c r="P449" s="212"/>
      <c r="Q449" s="212"/>
      <c r="R449" s="212"/>
      <c r="S449" s="212"/>
      <c r="T449" s="213"/>
      <c r="AT449" s="214" t="s">
        <v>136</v>
      </c>
      <c r="AU449" s="214" t="s">
        <v>85</v>
      </c>
      <c r="AV449" s="11" t="s">
        <v>85</v>
      </c>
      <c r="AW449" s="11" t="s">
        <v>38</v>
      </c>
      <c r="AX449" s="11" t="s">
        <v>75</v>
      </c>
      <c r="AY449" s="214" t="s">
        <v>126</v>
      </c>
    </row>
    <row r="450" spans="2:65" s="11" customFormat="1" ht="13.5">
      <c r="B450" s="203"/>
      <c r="C450" s="204"/>
      <c r="D450" s="205" t="s">
        <v>136</v>
      </c>
      <c r="E450" s="206" t="s">
        <v>23</v>
      </c>
      <c r="F450" s="207" t="s">
        <v>353</v>
      </c>
      <c r="G450" s="204"/>
      <c r="H450" s="208">
        <v>2</v>
      </c>
      <c r="I450" s="209"/>
      <c r="J450" s="204"/>
      <c r="K450" s="204"/>
      <c r="L450" s="210"/>
      <c r="M450" s="211"/>
      <c r="N450" s="212"/>
      <c r="O450" s="212"/>
      <c r="P450" s="212"/>
      <c r="Q450" s="212"/>
      <c r="R450" s="212"/>
      <c r="S450" s="212"/>
      <c r="T450" s="213"/>
      <c r="AT450" s="214" t="s">
        <v>136</v>
      </c>
      <c r="AU450" s="214" t="s">
        <v>85</v>
      </c>
      <c r="AV450" s="11" t="s">
        <v>85</v>
      </c>
      <c r="AW450" s="11" t="s">
        <v>38</v>
      </c>
      <c r="AX450" s="11" t="s">
        <v>75</v>
      </c>
      <c r="AY450" s="214" t="s">
        <v>126</v>
      </c>
    </row>
    <row r="451" spans="2:65" s="11" customFormat="1" ht="13.5">
      <c r="B451" s="203"/>
      <c r="C451" s="204"/>
      <c r="D451" s="205" t="s">
        <v>136</v>
      </c>
      <c r="E451" s="206" t="s">
        <v>23</v>
      </c>
      <c r="F451" s="207" t="s">
        <v>331</v>
      </c>
      <c r="G451" s="204"/>
      <c r="H451" s="208">
        <v>1</v>
      </c>
      <c r="I451" s="209"/>
      <c r="J451" s="204"/>
      <c r="K451" s="204"/>
      <c r="L451" s="210"/>
      <c r="M451" s="211"/>
      <c r="N451" s="212"/>
      <c r="O451" s="212"/>
      <c r="P451" s="212"/>
      <c r="Q451" s="212"/>
      <c r="R451" s="212"/>
      <c r="S451" s="212"/>
      <c r="T451" s="213"/>
      <c r="AT451" s="214" t="s">
        <v>136</v>
      </c>
      <c r="AU451" s="214" t="s">
        <v>85</v>
      </c>
      <c r="AV451" s="11" t="s">
        <v>85</v>
      </c>
      <c r="AW451" s="11" t="s">
        <v>38</v>
      </c>
      <c r="AX451" s="11" t="s">
        <v>75</v>
      </c>
      <c r="AY451" s="214" t="s">
        <v>126</v>
      </c>
    </row>
    <row r="452" spans="2:65" s="11" customFormat="1" ht="13.5">
      <c r="B452" s="203"/>
      <c r="C452" s="204"/>
      <c r="D452" s="205" t="s">
        <v>136</v>
      </c>
      <c r="E452" s="206" t="s">
        <v>23</v>
      </c>
      <c r="F452" s="207" t="s">
        <v>357</v>
      </c>
      <c r="G452" s="204"/>
      <c r="H452" s="208">
        <v>2</v>
      </c>
      <c r="I452" s="209"/>
      <c r="J452" s="204"/>
      <c r="K452" s="204"/>
      <c r="L452" s="210"/>
      <c r="M452" s="211"/>
      <c r="N452" s="212"/>
      <c r="O452" s="212"/>
      <c r="P452" s="212"/>
      <c r="Q452" s="212"/>
      <c r="R452" s="212"/>
      <c r="S452" s="212"/>
      <c r="T452" s="213"/>
      <c r="AT452" s="214" t="s">
        <v>136</v>
      </c>
      <c r="AU452" s="214" t="s">
        <v>85</v>
      </c>
      <c r="AV452" s="11" t="s">
        <v>85</v>
      </c>
      <c r="AW452" s="11" t="s">
        <v>38</v>
      </c>
      <c r="AX452" s="11" t="s">
        <v>75</v>
      </c>
      <c r="AY452" s="214" t="s">
        <v>126</v>
      </c>
    </row>
    <row r="453" spans="2:65" s="11" customFormat="1" ht="13.5">
      <c r="B453" s="203"/>
      <c r="C453" s="204"/>
      <c r="D453" s="205" t="s">
        <v>136</v>
      </c>
      <c r="E453" s="206" t="s">
        <v>23</v>
      </c>
      <c r="F453" s="207" t="s">
        <v>358</v>
      </c>
      <c r="G453" s="204"/>
      <c r="H453" s="208">
        <v>1</v>
      </c>
      <c r="I453" s="209"/>
      <c r="J453" s="204"/>
      <c r="K453" s="204"/>
      <c r="L453" s="210"/>
      <c r="M453" s="211"/>
      <c r="N453" s="212"/>
      <c r="O453" s="212"/>
      <c r="P453" s="212"/>
      <c r="Q453" s="212"/>
      <c r="R453" s="212"/>
      <c r="S453" s="212"/>
      <c r="T453" s="213"/>
      <c r="AT453" s="214" t="s">
        <v>136</v>
      </c>
      <c r="AU453" s="214" t="s">
        <v>85</v>
      </c>
      <c r="AV453" s="11" t="s">
        <v>85</v>
      </c>
      <c r="AW453" s="11" t="s">
        <v>38</v>
      </c>
      <c r="AX453" s="11" t="s">
        <v>75</v>
      </c>
      <c r="AY453" s="214" t="s">
        <v>126</v>
      </c>
    </row>
    <row r="454" spans="2:65" s="11" customFormat="1" ht="13.5">
      <c r="B454" s="203"/>
      <c r="C454" s="204"/>
      <c r="D454" s="205" t="s">
        <v>136</v>
      </c>
      <c r="E454" s="206" t="s">
        <v>23</v>
      </c>
      <c r="F454" s="207" t="s">
        <v>359</v>
      </c>
      <c r="G454" s="204"/>
      <c r="H454" s="208">
        <v>1</v>
      </c>
      <c r="I454" s="209"/>
      <c r="J454" s="204"/>
      <c r="K454" s="204"/>
      <c r="L454" s="210"/>
      <c r="M454" s="211"/>
      <c r="N454" s="212"/>
      <c r="O454" s="212"/>
      <c r="P454" s="212"/>
      <c r="Q454" s="212"/>
      <c r="R454" s="212"/>
      <c r="S454" s="212"/>
      <c r="T454" s="213"/>
      <c r="AT454" s="214" t="s">
        <v>136</v>
      </c>
      <c r="AU454" s="214" t="s">
        <v>85</v>
      </c>
      <c r="AV454" s="11" t="s">
        <v>85</v>
      </c>
      <c r="AW454" s="11" t="s">
        <v>38</v>
      </c>
      <c r="AX454" s="11" t="s">
        <v>75</v>
      </c>
      <c r="AY454" s="214" t="s">
        <v>126</v>
      </c>
    </row>
    <row r="455" spans="2:65" s="11" customFormat="1" ht="13.5">
      <c r="B455" s="203"/>
      <c r="C455" s="204"/>
      <c r="D455" s="205" t="s">
        <v>136</v>
      </c>
      <c r="E455" s="206" t="s">
        <v>23</v>
      </c>
      <c r="F455" s="207" t="s">
        <v>332</v>
      </c>
      <c r="G455" s="204"/>
      <c r="H455" s="208">
        <v>1</v>
      </c>
      <c r="I455" s="209"/>
      <c r="J455" s="204"/>
      <c r="K455" s="204"/>
      <c r="L455" s="210"/>
      <c r="M455" s="211"/>
      <c r="N455" s="212"/>
      <c r="O455" s="212"/>
      <c r="P455" s="212"/>
      <c r="Q455" s="212"/>
      <c r="R455" s="212"/>
      <c r="S455" s="212"/>
      <c r="T455" s="213"/>
      <c r="AT455" s="214" t="s">
        <v>136</v>
      </c>
      <c r="AU455" s="214" t="s">
        <v>85</v>
      </c>
      <c r="AV455" s="11" t="s">
        <v>85</v>
      </c>
      <c r="AW455" s="11" t="s">
        <v>38</v>
      </c>
      <c r="AX455" s="11" t="s">
        <v>75</v>
      </c>
      <c r="AY455" s="214" t="s">
        <v>126</v>
      </c>
    </row>
    <row r="456" spans="2:65" s="11" customFormat="1" ht="13.5">
      <c r="B456" s="203"/>
      <c r="C456" s="204"/>
      <c r="D456" s="205" t="s">
        <v>136</v>
      </c>
      <c r="E456" s="206" t="s">
        <v>23</v>
      </c>
      <c r="F456" s="207" t="s">
        <v>360</v>
      </c>
      <c r="G456" s="204"/>
      <c r="H456" s="208">
        <v>2</v>
      </c>
      <c r="I456" s="209"/>
      <c r="J456" s="204"/>
      <c r="K456" s="204"/>
      <c r="L456" s="210"/>
      <c r="M456" s="211"/>
      <c r="N456" s="212"/>
      <c r="O456" s="212"/>
      <c r="P456" s="212"/>
      <c r="Q456" s="212"/>
      <c r="R456" s="212"/>
      <c r="S456" s="212"/>
      <c r="T456" s="213"/>
      <c r="AT456" s="214" t="s">
        <v>136</v>
      </c>
      <c r="AU456" s="214" t="s">
        <v>85</v>
      </c>
      <c r="AV456" s="11" t="s">
        <v>85</v>
      </c>
      <c r="AW456" s="11" t="s">
        <v>38</v>
      </c>
      <c r="AX456" s="11" t="s">
        <v>75</v>
      </c>
      <c r="AY456" s="214" t="s">
        <v>126</v>
      </c>
    </row>
    <row r="457" spans="2:65" s="11" customFormat="1" ht="13.5">
      <c r="B457" s="203"/>
      <c r="C457" s="204"/>
      <c r="D457" s="205" t="s">
        <v>136</v>
      </c>
      <c r="E457" s="206" t="s">
        <v>23</v>
      </c>
      <c r="F457" s="207" t="s">
        <v>361</v>
      </c>
      <c r="G457" s="204"/>
      <c r="H457" s="208">
        <v>2</v>
      </c>
      <c r="I457" s="209"/>
      <c r="J457" s="204"/>
      <c r="K457" s="204"/>
      <c r="L457" s="210"/>
      <c r="M457" s="211"/>
      <c r="N457" s="212"/>
      <c r="O457" s="212"/>
      <c r="P457" s="212"/>
      <c r="Q457" s="212"/>
      <c r="R457" s="212"/>
      <c r="S457" s="212"/>
      <c r="T457" s="213"/>
      <c r="AT457" s="214" t="s">
        <v>136</v>
      </c>
      <c r="AU457" s="214" t="s">
        <v>85</v>
      </c>
      <c r="AV457" s="11" t="s">
        <v>85</v>
      </c>
      <c r="AW457" s="11" t="s">
        <v>38</v>
      </c>
      <c r="AX457" s="11" t="s">
        <v>75</v>
      </c>
      <c r="AY457" s="214" t="s">
        <v>126</v>
      </c>
    </row>
    <row r="458" spans="2:65" s="11" customFormat="1" ht="13.5">
      <c r="B458" s="203"/>
      <c r="C458" s="204"/>
      <c r="D458" s="205" t="s">
        <v>136</v>
      </c>
      <c r="E458" s="206" t="s">
        <v>23</v>
      </c>
      <c r="F458" s="207" t="s">
        <v>365</v>
      </c>
      <c r="G458" s="204"/>
      <c r="H458" s="208">
        <v>1</v>
      </c>
      <c r="I458" s="209"/>
      <c r="J458" s="204"/>
      <c r="K458" s="204"/>
      <c r="L458" s="210"/>
      <c r="M458" s="211"/>
      <c r="N458" s="212"/>
      <c r="O458" s="212"/>
      <c r="P458" s="212"/>
      <c r="Q458" s="212"/>
      <c r="R458" s="212"/>
      <c r="S458" s="212"/>
      <c r="T458" s="213"/>
      <c r="AT458" s="214" t="s">
        <v>136</v>
      </c>
      <c r="AU458" s="214" t="s">
        <v>85</v>
      </c>
      <c r="AV458" s="11" t="s">
        <v>85</v>
      </c>
      <c r="AW458" s="11" t="s">
        <v>38</v>
      </c>
      <c r="AX458" s="11" t="s">
        <v>75</v>
      </c>
      <c r="AY458" s="214" t="s">
        <v>126</v>
      </c>
    </row>
    <row r="459" spans="2:65" s="11" customFormat="1" ht="13.5">
      <c r="B459" s="203"/>
      <c r="C459" s="204"/>
      <c r="D459" s="205" t="s">
        <v>136</v>
      </c>
      <c r="E459" s="206" t="s">
        <v>23</v>
      </c>
      <c r="F459" s="207" t="s">
        <v>366</v>
      </c>
      <c r="G459" s="204"/>
      <c r="H459" s="208">
        <v>1</v>
      </c>
      <c r="I459" s="209"/>
      <c r="J459" s="204"/>
      <c r="K459" s="204"/>
      <c r="L459" s="210"/>
      <c r="M459" s="211"/>
      <c r="N459" s="212"/>
      <c r="O459" s="212"/>
      <c r="P459" s="212"/>
      <c r="Q459" s="212"/>
      <c r="R459" s="212"/>
      <c r="S459" s="212"/>
      <c r="T459" s="213"/>
      <c r="AT459" s="214" t="s">
        <v>136</v>
      </c>
      <c r="AU459" s="214" t="s">
        <v>85</v>
      </c>
      <c r="AV459" s="11" t="s">
        <v>85</v>
      </c>
      <c r="AW459" s="11" t="s">
        <v>38</v>
      </c>
      <c r="AX459" s="11" t="s">
        <v>75</v>
      </c>
      <c r="AY459" s="214" t="s">
        <v>126</v>
      </c>
    </row>
    <row r="460" spans="2:65" s="11" customFormat="1" ht="13.5">
      <c r="B460" s="203"/>
      <c r="C460" s="204"/>
      <c r="D460" s="205" t="s">
        <v>136</v>
      </c>
      <c r="E460" s="206" t="s">
        <v>23</v>
      </c>
      <c r="F460" s="207" t="s">
        <v>337</v>
      </c>
      <c r="G460" s="204"/>
      <c r="H460" s="208">
        <v>1</v>
      </c>
      <c r="I460" s="209"/>
      <c r="J460" s="204"/>
      <c r="K460" s="204"/>
      <c r="L460" s="210"/>
      <c r="M460" s="211"/>
      <c r="N460" s="212"/>
      <c r="O460" s="212"/>
      <c r="P460" s="212"/>
      <c r="Q460" s="212"/>
      <c r="R460" s="212"/>
      <c r="S460" s="212"/>
      <c r="T460" s="213"/>
      <c r="AT460" s="214" t="s">
        <v>136</v>
      </c>
      <c r="AU460" s="214" t="s">
        <v>85</v>
      </c>
      <c r="AV460" s="11" t="s">
        <v>85</v>
      </c>
      <c r="AW460" s="11" t="s">
        <v>38</v>
      </c>
      <c r="AX460" s="11" t="s">
        <v>75</v>
      </c>
      <c r="AY460" s="214" t="s">
        <v>126</v>
      </c>
    </row>
    <row r="461" spans="2:65" s="12" customFormat="1" ht="13.5">
      <c r="B461" s="215"/>
      <c r="C461" s="216"/>
      <c r="D461" s="205" t="s">
        <v>136</v>
      </c>
      <c r="E461" s="217" t="s">
        <v>23</v>
      </c>
      <c r="F461" s="218" t="s">
        <v>150</v>
      </c>
      <c r="G461" s="216"/>
      <c r="H461" s="219">
        <v>31</v>
      </c>
      <c r="I461" s="220"/>
      <c r="J461" s="216"/>
      <c r="K461" s="216"/>
      <c r="L461" s="221"/>
      <c r="M461" s="222"/>
      <c r="N461" s="223"/>
      <c r="O461" s="223"/>
      <c r="P461" s="223"/>
      <c r="Q461" s="223"/>
      <c r="R461" s="223"/>
      <c r="S461" s="223"/>
      <c r="T461" s="224"/>
      <c r="AT461" s="225" t="s">
        <v>136</v>
      </c>
      <c r="AU461" s="225" t="s">
        <v>85</v>
      </c>
      <c r="AV461" s="12" t="s">
        <v>134</v>
      </c>
      <c r="AW461" s="12" t="s">
        <v>38</v>
      </c>
      <c r="AX461" s="12" t="s">
        <v>80</v>
      </c>
      <c r="AY461" s="225" t="s">
        <v>126</v>
      </c>
    </row>
    <row r="462" spans="2:65" s="1" customFormat="1" ht="16.5" customHeight="1">
      <c r="B462" s="41"/>
      <c r="C462" s="191" t="s">
        <v>485</v>
      </c>
      <c r="D462" s="191" t="s">
        <v>129</v>
      </c>
      <c r="E462" s="192" t="s">
        <v>486</v>
      </c>
      <c r="F462" s="193" t="s">
        <v>487</v>
      </c>
      <c r="G462" s="194" t="s">
        <v>140</v>
      </c>
      <c r="H462" s="195">
        <v>1.786</v>
      </c>
      <c r="I462" s="196"/>
      <c r="J462" s="197">
        <f>ROUND(I462*H462,2)</f>
        <v>0</v>
      </c>
      <c r="K462" s="193" t="s">
        <v>133</v>
      </c>
      <c r="L462" s="61"/>
      <c r="M462" s="198" t="s">
        <v>23</v>
      </c>
      <c r="N462" s="199" t="s">
        <v>46</v>
      </c>
      <c r="O462" s="42"/>
      <c r="P462" s="200">
        <f>O462*H462</f>
        <v>0</v>
      </c>
      <c r="Q462" s="200">
        <v>0</v>
      </c>
      <c r="R462" s="200">
        <f>Q462*H462</f>
        <v>0</v>
      </c>
      <c r="S462" s="200">
        <v>5.5E-2</v>
      </c>
      <c r="T462" s="201">
        <f>S462*H462</f>
        <v>9.8229999999999998E-2</v>
      </c>
      <c r="AR462" s="23" t="s">
        <v>134</v>
      </c>
      <c r="AT462" s="23" t="s">
        <v>129</v>
      </c>
      <c r="AU462" s="23" t="s">
        <v>85</v>
      </c>
      <c r="AY462" s="23" t="s">
        <v>126</v>
      </c>
      <c r="BE462" s="202">
        <f>IF(N462="základní",J462,0)</f>
        <v>0</v>
      </c>
      <c r="BF462" s="202">
        <f>IF(N462="snížená",J462,0)</f>
        <v>0</v>
      </c>
      <c r="BG462" s="202">
        <f>IF(N462="zákl. přenesená",J462,0)</f>
        <v>0</v>
      </c>
      <c r="BH462" s="202">
        <f>IF(N462="sníž. přenesená",J462,0)</f>
        <v>0</v>
      </c>
      <c r="BI462" s="202">
        <f>IF(N462="nulová",J462,0)</f>
        <v>0</v>
      </c>
      <c r="BJ462" s="23" t="s">
        <v>80</v>
      </c>
      <c r="BK462" s="202">
        <f>ROUND(I462*H462,2)</f>
        <v>0</v>
      </c>
      <c r="BL462" s="23" t="s">
        <v>134</v>
      </c>
      <c r="BM462" s="23" t="s">
        <v>488</v>
      </c>
    </row>
    <row r="463" spans="2:65" s="11" customFormat="1" ht="13.5">
      <c r="B463" s="203"/>
      <c r="C463" s="204"/>
      <c r="D463" s="205" t="s">
        <v>136</v>
      </c>
      <c r="E463" s="206" t="s">
        <v>23</v>
      </c>
      <c r="F463" s="207" t="s">
        <v>142</v>
      </c>
      <c r="G463" s="204"/>
      <c r="H463" s="208">
        <v>1.786</v>
      </c>
      <c r="I463" s="209"/>
      <c r="J463" s="204"/>
      <c r="K463" s="204"/>
      <c r="L463" s="210"/>
      <c r="M463" s="211"/>
      <c r="N463" s="212"/>
      <c r="O463" s="212"/>
      <c r="P463" s="212"/>
      <c r="Q463" s="212"/>
      <c r="R463" s="212"/>
      <c r="S463" s="212"/>
      <c r="T463" s="213"/>
      <c r="AT463" s="214" t="s">
        <v>136</v>
      </c>
      <c r="AU463" s="214" t="s">
        <v>85</v>
      </c>
      <c r="AV463" s="11" t="s">
        <v>85</v>
      </c>
      <c r="AW463" s="11" t="s">
        <v>38</v>
      </c>
      <c r="AX463" s="11" t="s">
        <v>80</v>
      </c>
      <c r="AY463" s="214" t="s">
        <v>126</v>
      </c>
    </row>
    <row r="464" spans="2:65" s="1" customFormat="1" ht="16.5" customHeight="1">
      <c r="B464" s="41"/>
      <c r="C464" s="191" t="s">
        <v>489</v>
      </c>
      <c r="D464" s="191" t="s">
        <v>129</v>
      </c>
      <c r="E464" s="192" t="s">
        <v>490</v>
      </c>
      <c r="F464" s="193" t="s">
        <v>491</v>
      </c>
      <c r="G464" s="194" t="s">
        <v>140</v>
      </c>
      <c r="H464" s="195">
        <v>52.173000000000002</v>
      </c>
      <c r="I464" s="196"/>
      <c r="J464" s="197">
        <f>ROUND(I464*H464,2)</f>
        <v>0</v>
      </c>
      <c r="K464" s="193" t="s">
        <v>133</v>
      </c>
      <c r="L464" s="61"/>
      <c r="M464" s="198" t="s">
        <v>23</v>
      </c>
      <c r="N464" s="199" t="s">
        <v>46</v>
      </c>
      <c r="O464" s="42"/>
      <c r="P464" s="200">
        <f>O464*H464</f>
        <v>0</v>
      </c>
      <c r="Q464" s="200">
        <v>0</v>
      </c>
      <c r="R464" s="200">
        <f>Q464*H464</f>
        <v>0</v>
      </c>
      <c r="S464" s="200">
        <v>3.7999999999999999E-2</v>
      </c>
      <c r="T464" s="201">
        <f>S464*H464</f>
        <v>1.9825740000000001</v>
      </c>
      <c r="AR464" s="23" t="s">
        <v>134</v>
      </c>
      <c r="AT464" s="23" t="s">
        <v>129</v>
      </c>
      <c r="AU464" s="23" t="s">
        <v>85</v>
      </c>
      <c r="AY464" s="23" t="s">
        <v>126</v>
      </c>
      <c r="BE464" s="202">
        <f>IF(N464="základní",J464,0)</f>
        <v>0</v>
      </c>
      <c r="BF464" s="202">
        <f>IF(N464="snížená",J464,0)</f>
        <v>0</v>
      </c>
      <c r="BG464" s="202">
        <f>IF(N464="zákl. přenesená",J464,0)</f>
        <v>0</v>
      </c>
      <c r="BH464" s="202">
        <f>IF(N464="sníž. přenesená",J464,0)</f>
        <v>0</v>
      </c>
      <c r="BI464" s="202">
        <f>IF(N464="nulová",J464,0)</f>
        <v>0</v>
      </c>
      <c r="BJ464" s="23" t="s">
        <v>80</v>
      </c>
      <c r="BK464" s="202">
        <f>ROUND(I464*H464,2)</f>
        <v>0</v>
      </c>
      <c r="BL464" s="23" t="s">
        <v>134</v>
      </c>
      <c r="BM464" s="23" t="s">
        <v>492</v>
      </c>
    </row>
    <row r="465" spans="2:65" s="11" customFormat="1" ht="13.5">
      <c r="B465" s="203"/>
      <c r="C465" s="204"/>
      <c r="D465" s="205" t="s">
        <v>136</v>
      </c>
      <c r="E465" s="206" t="s">
        <v>23</v>
      </c>
      <c r="F465" s="207" t="s">
        <v>493</v>
      </c>
      <c r="G465" s="204"/>
      <c r="H465" s="208">
        <v>1.3919999999999999</v>
      </c>
      <c r="I465" s="209"/>
      <c r="J465" s="204"/>
      <c r="K465" s="204"/>
      <c r="L465" s="210"/>
      <c r="M465" s="211"/>
      <c r="N465" s="212"/>
      <c r="O465" s="212"/>
      <c r="P465" s="212"/>
      <c r="Q465" s="212"/>
      <c r="R465" s="212"/>
      <c r="S465" s="212"/>
      <c r="T465" s="213"/>
      <c r="AT465" s="214" t="s">
        <v>136</v>
      </c>
      <c r="AU465" s="214" t="s">
        <v>85</v>
      </c>
      <c r="AV465" s="11" t="s">
        <v>85</v>
      </c>
      <c r="AW465" s="11" t="s">
        <v>38</v>
      </c>
      <c r="AX465" s="11" t="s">
        <v>75</v>
      </c>
      <c r="AY465" s="214" t="s">
        <v>126</v>
      </c>
    </row>
    <row r="466" spans="2:65" s="11" customFormat="1" ht="13.5">
      <c r="B466" s="203"/>
      <c r="C466" s="204"/>
      <c r="D466" s="205" t="s">
        <v>136</v>
      </c>
      <c r="E466" s="206" t="s">
        <v>23</v>
      </c>
      <c r="F466" s="207" t="s">
        <v>494</v>
      </c>
      <c r="G466" s="204"/>
      <c r="H466" s="208">
        <v>1.3919999999999999</v>
      </c>
      <c r="I466" s="209"/>
      <c r="J466" s="204"/>
      <c r="K466" s="204"/>
      <c r="L466" s="210"/>
      <c r="M466" s="211"/>
      <c r="N466" s="212"/>
      <c r="O466" s="212"/>
      <c r="P466" s="212"/>
      <c r="Q466" s="212"/>
      <c r="R466" s="212"/>
      <c r="S466" s="212"/>
      <c r="T466" s="213"/>
      <c r="AT466" s="214" t="s">
        <v>136</v>
      </c>
      <c r="AU466" s="214" t="s">
        <v>85</v>
      </c>
      <c r="AV466" s="11" t="s">
        <v>85</v>
      </c>
      <c r="AW466" s="11" t="s">
        <v>38</v>
      </c>
      <c r="AX466" s="11" t="s">
        <v>75</v>
      </c>
      <c r="AY466" s="214" t="s">
        <v>126</v>
      </c>
    </row>
    <row r="467" spans="2:65" s="11" customFormat="1" ht="13.5">
      <c r="B467" s="203"/>
      <c r="C467" s="204"/>
      <c r="D467" s="205" t="s">
        <v>136</v>
      </c>
      <c r="E467" s="206" t="s">
        <v>23</v>
      </c>
      <c r="F467" s="207" t="s">
        <v>395</v>
      </c>
      <c r="G467" s="204"/>
      <c r="H467" s="208">
        <v>44.66</v>
      </c>
      <c r="I467" s="209"/>
      <c r="J467" s="204"/>
      <c r="K467" s="204"/>
      <c r="L467" s="210"/>
      <c r="M467" s="211"/>
      <c r="N467" s="212"/>
      <c r="O467" s="212"/>
      <c r="P467" s="212"/>
      <c r="Q467" s="212"/>
      <c r="R467" s="212"/>
      <c r="S467" s="212"/>
      <c r="T467" s="213"/>
      <c r="AT467" s="214" t="s">
        <v>136</v>
      </c>
      <c r="AU467" s="214" t="s">
        <v>85</v>
      </c>
      <c r="AV467" s="11" t="s">
        <v>85</v>
      </c>
      <c r="AW467" s="11" t="s">
        <v>38</v>
      </c>
      <c r="AX467" s="11" t="s">
        <v>75</v>
      </c>
      <c r="AY467" s="214" t="s">
        <v>126</v>
      </c>
    </row>
    <row r="468" spans="2:65" s="11" customFormat="1" ht="13.5">
      <c r="B468" s="203"/>
      <c r="C468" s="204"/>
      <c r="D468" s="205" t="s">
        <v>136</v>
      </c>
      <c r="E468" s="206" t="s">
        <v>23</v>
      </c>
      <c r="F468" s="207" t="s">
        <v>396</v>
      </c>
      <c r="G468" s="204"/>
      <c r="H468" s="208">
        <v>1.974</v>
      </c>
      <c r="I468" s="209"/>
      <c r="J468" s="204"/>
      <c r="K468" s="204"/>
      <c r="L468" s="210"/>
      <c r="M468" s="211"/>
      <c r="N468" s="212"/>
      <c r="O468" s="212"/>
      <c r="P468" s="212"/>
      <c r="Q468" s="212"/>
      <c r="R468" s="212"/>
      <c r="S468" s="212"/>
      <c r="T468" s="213"/>
      <c r="AT468" s="214" t="s">
        <v>136</v>
      </c>
      <c r="AU468" s="214" t="s">
        <v>85</v>
      </c>
      <c r="AV468" s="11" t="s">
        <v>85</v>
      </c>
      <c r="AW468" s="11" t="s">
        <v>38</v>
      </c>
      <c r="AX468" s="11" t="s">
        <v>75</v>
      </c>
      <c r="AY468" s="214" t="s">
        <v>126</v>
      </c>
    </row>
    <row r="469" spans="2:65" s="11" customFormat="1" ht="13.5">
      <c r="B469" s="203"/>
      <c r="C469" s="204"/>
      <c r="D469" s="205" t="s">
        <v>136</v>
      </c>
      <c r="E469" s="206" t="s">
        <v>23</v>
      </c>
      <c r="F469" s="207" t="s">
        <v>389</v>
      </c>
      <c r="G469" s="204"/>
      <c r="H469" s="208">
        <v>1.1599999999999999</v>
      </c>
      <c r="I469" s="209"/>
      <c r="J469" s="204"/>
      <c r="K469" s="204"/>
      <c r="L469" s="210"/>
      <c r="M469" s="211"/>
      <c r="N469" s="212"/>
      <c r="O469" s="212"/>
      <c r="P469" s="212"/>
      <c r="Q469" s="212"/>
      <c r="R469" s="212"/>
      <c r="S469" s="212"/>
      <c r="T469" s="213"/>
      <c r="AT469" s="214" t="s">
        <v>136</v>
      </c>
      <c r="AU469" s="214" t="s">
        <v>85</v>
      </c>
      <c r="AV469" s="11" t="s">
        <v>85</v>
      </c>
      <c r="AW469" s="11" t="s">
        <v>38</v>
      </c>
      <c r="AX469" s="11" t="s">
        <v>75</v>
      </c>
      <c r="AY469" s="214" t="s">
        <v>126</v>
      </c>
    </row>
    <row r="470" spans="2:65" s="11" customFormat="1" ht="13.5">
      <c r="B470" s="203"/>
      <c r="C470" s="204"/>
      <c r="D470" s="205" t="s">
        <v>136</v>
      </c>
      <c r="E470" s="206" t="s">
        <v>23</v>
      </c>
      <c r="F470" s="207" t="s">
        <v>397</v>
      </c>
      <c r="G470" s="204"/>
      <c r="H470" s="208">
        <v>1.595</v>
      </c>
      <c r="I470" s="209"/>
      <c r="J470" s="204"/>
      <c r="K470" s="204"/>
      <c r="L470" s="210"/>
      <c r="M470" s="211"/>
      <c r="N470" s="212"/>
      <c r="O470" s="212"/>
      <c r="P470" s="212"/>
      <c r="Q470" s="212"/>
      <c r="R470" s="212"/>
      <c r="S470" s="212"/>
      <c r="T470" s="213"/>
      <c r="AT470" s="214" t="s">
        <v>136</v>
      </c>
      <c r="AU470" s="214" t="s">
        <v>85</v>
      </c>
      <c r="AV470" s="11" t="s">
        <v>85</v>
      </c>
      <c r="AW470" s="11" t="s">
        <v>38</v>
      </c>
      <c r="AX470" s="11" t="s">
        <v>75</v>
      </c>
      <c r="AY470" s="214" t="s">
        <v>126</v>
      </c>
    </row>
    <row r="471" spans="2:65" s="12" customFormat="1" ht="13.5">
      <c r="B471" s="215"/>
      <c r="C471" s="216"/>
      <c r="D471" s="205" t="s">
        <v>136</v>
      </c>
      <c r="E471" s="217" t="s">
        <v>23</v>
      </c>
      <c r="F471" s="218" t="s">
        <v>150</v>
      </c>
      <c r="G471" s="216"/>
      <c r="H471" s="219">
        <v>52.173000000000002</v>
      </c>
      <c r="I471" s="220"/>
      <c r="J471" s="216"/>
      <c r="K471" s="216"/>
      <c r="L471" s="221"/>
      <c r="M471" s="222"/>
      <c r="N471" s="223"/>
      <c r="O471" s="223"/>
      <c r="P471" s="223"/>
      <c r="Q471" s="223"/>
      <c r="R471" s="223"/>
      <c r="S471" s="223"/>
      <c r="T471" s="224"/>
      <c r="AT471" s="225" t="s">
        <v>136</v>
      </c>
      <c r="AU471" s="225" t="s">
        <v>85</v>
      </c>
      <c r="AV471" s="12" t="s">
        <v>134</v>
      </c>
      <c r="AW471" s="12" t="s">
        <v>38</v>
      </c>
      <c r="AX471" s="12" t="s">
        <v>80</v>
      </c>
      <c r="AY471" s="225" t="s">
        <v>126</v>
      </c>
    </row>
    <row r="472" spans="2:65" s="1" customFormat="1" ht="16.5" customHeight="1">
      <c r="B472" s="41"/>
      <c r="C472" s="191" t="s">
        <v>495</v>
      </c>
      <c r="D472" s="191" t="s">
        <v>129</v>
      </c>
      <c r="E472" s="192" t="s">
        <v>496</v>
      </c>
      <c r="F472" s="193" t="s">
        <v>497</v>
      </c>
      <c r="G472" s="194" t="s">
        <v>140</v>
      </c>
      <c r="H472" s="195">
        <v>94.408000000000001</v>
      </c>
      <c r="I472" s="196"/>
      <c r="J472" s="197">
        <f>ROUND(I472*H472,2)</f>
        <v>0</v>
      </c>
      <c r="K472" s="193" t="s">
        <v>133</v>
      </c>
      <c r="L472" s="61"/>
      <c r="M472" s="198" t="s">
        <v>23</v>
      </c>
      <c r="N472" s="199" t="s">
        <v>46</v>
      </c>
      <c r="O472" s="42"/>
      <c r="P472" s="200">
        <f>O472*H472</f>
        <v>0</v>
      </c>
      <c r="Q472" s="200">
        <v>0</v>
      </c>
      <c r="R472" s="200">
        <f>Q472*H472</f>
        <v>0</v>
      </c>
      <c r="S472" s="200">
        <v>3.4000000000000002E-2</v>
      </c>
      <c r="T472" s="201">
        <f>S472*H472</f>
        <v>3.2098720000000003</v>
      </c>
      <c r="AR472" s="23" t="s">
        <v>134</v>
      </c>
      <c r="AT472" s="23" t="s">
        <v>129</v>
      </c>
      <c r="AU472" s="23" t="s">
        <v>85</v>
      </c>
      <c r="AY472" s="23" t="s">
        <v>126</v>
      </c>
      <c r="BE472" s="202">
        <f>IF(N472="základní",J472,0)</f>
        <v>0</v>
      </c>
      <c r="BF472" s="202">
        <f>IF(N472="snížená",J472,0)</f>
        <v>0</v>
      </c>
      <c r="BG472" s="202">
        <f>IF(N472="zákl. přenesená",J472,0)</f>
        <v>0</v>
      </c>
      <c r="BH472" s="202">
        <f>IF(N472="sníž. přenesená",J472,0)</f>
        <v>0</v>
      </c>
      <c r="BI472" s="202">
        <f>IF(N472="nulová",J472,0)</f>
        <v>0</v>
      </c>
      <c r="BJ472" s="23" t="s">
        <v>80</v>
      </c>
      <c r="BK472" s="202">
        <f>ROUND(I472*H472,2)</f>
        <v>0</v>
      </c>
      <c r="BL472" s="23" t="s">
        <v>134</v>
      </c>
      <c r="BM472" s="23" t="s">
        <v>498</v>
      </c>
    </row>
    <row r="473" spans="2:65" s="11" customFormat="1" ht="13.5">
      <c r="B473" s="203"/>
      <c r="C473" s="204"/>
      <c r="D473" s="205" t="s">
        <v>136</v>
      </c>
      <c r="E473" s="206" t="s">
        <v>23</v>
      </c>
      <c r="F473" s="207" t="s">
        <v>499</v>
      </c>
      <c r="G473" s="204"/>
      <c r="H473" s="208">
        <v>2.024</v>
      </c>
      <c r="I473" s="209"/>
      <c r="J473" s="204"/>
      <c r="K473" s="204"/>
      <c r="L473" s="210"/>
      <c r="M473" s="211"/>
      <c r="N473" s="212"/>
      <c r="O473" s="212"/>
      <c r="P473" s="212"/>
      <c r="Q473" s="212"/>
      <c r="R473" s="212"/>
      <c r="S473" s="212"/>
      <c r="T473" s="213"/>
      <c r="AT473" s="214" t="s">
        <v>136</v>
      </c>
      <c r="AU473" s="214" t="s">
        <v>85</v>
      </c>
      <c r="AV473" s="11" t="s">
        <v>85</v>
      </c>
      <c r="AW473" s="11" t="s">
        <v>38</v>
      </c>
      <c r="AX473" s="11" t="s">
        <v>75</v>
      </c>
      <c r="AY473" s="214" t="s">
        <v>126</v>
      </c>
    </row>
    <row r="474" spans="2:65" s="11" customFormat="1" ht="13.5">
      <c r="B474" s="203"/>
      <c r="C474" s="204"/>
      <c r="D474" s="205" t="s">
        <v>136</v>
      </c>
      <c r="E474" s="206" t="s">
        <v>23</v>
      </c>
      <c r="F474" s="207" t="s">
        <v>500</v>
      </c>
      <c r="G474" s="204"/>
      <c r="H474" s="208">
        <v>2.024</v>
      </c>
      <c r="I474" s="209"/>
      <c r="J474" s="204"/>
      <c r="K474" s="204"/>
      <c r="L474" s="210"/>
      <c r="M474" s="211"/>
      <c r="N474" s="212"/>
      <c r="O474" s="212"/>
      <c r="P474" s="212"/>
      <c r="Q474" s="212"/>
      <c r="R474" s="212"/>
      <c r="S474" s="212"/>
      <c r="T474" s="213"/>
      <c r="AT474" s="214" t="s">
        <v>136</v>
      </c>
      <c r="AU474" s="214" t="s">
        <v>85</v>
      </c>
      <c r="AV474" s="11" t="s">
        <v>85</v>
      </c>
      <c r="AW474" s="11" t="s">
        <v>38</v>
      </c>
      <c r="AX474" s="11" t="s">
        <v>75</v>
      </c>
      <c r="AY474" s="214" t="s">
        <v>126</v>
      </c>
    </row>
    <row r="475" spans="2:65" s="11" customFormat="1" ht="13.5">
      <c r="B475" s="203"/>
      <c r="C475" s="204"/>
      <c r="D475" s="205" t="s">
        <v>136</v>
      </c>
      <c r="E475" s="206" t="s">
        <v>23</v>
      </c>
      <c r="F475" s="207" t="s">
        <v>408</v>
      </c>
      <c r="G475" s="204"/>
      <c r="H475" s="208">
        <v>12.8</v>
      </c>
      <c r="I475" s="209"/>
      <c r="J475" s="204"/>
      <c r="K475" s="204"/>
      <c r="L475" s="210"/>
      <c r="M475" s="211"/>
      <c r="N475" s="212"/>
      <c r="O475" s="212"/>
      <c r="P475" s="212"/>
      <c r="Q475" s="212"/>
      <c r="R475" s="212"/>
      <c r="S475" s="212"/>
      <c r="T475" s="213"/>
      <c r="AT475" s="214" t="s">
        <v>136</v>
      </c>
      <c r="AU475" s="214" t="s">
        <v>85</v>
      </c>
      <c r="AV475" s="11" t="s">
        <v>85</v>
      </c>
      <c r="AW475" s="11" t="s">
        <v>38</v>
      </c>
      <c r="AX475" s="11" t="s">
        <v>75</v>
      </c>
      <c r="AY475" s="214" t="s">
        <v>126</v>
      </c>
    </row>
    <row r="476" spans="2:65" s="11" customFormat="1" ht="13.5">
      <c r="B476" s="203"/>
      <c r="C476" s="204"/>
      <c r="D476" s="205" t="s">
        <v>136</v>
      </c>
      <c r="E476" s="206" t="s">
        <v>23</v>
      </c>
      <c r="F476" s="207" t="s">
        <v>393</v>
      </c>
      <c r="G476" s="204"/>
      <c r="H476" s="208">
        <v>2.16</v>
      </c>
      <c r="I476" s="209"/>
      <c r="J476" s="204"/>
      <c r="K476" s="204"/>
      <c r="L476" s="210"/>
      <c r="M476" s="211"/>
      <c r="N476" s="212"/>
      <c r="O476" s="212"/>
      <c r="P476" s="212"/>
      <c r="Q476" s="212"/>
      <c r="R476" s="212"/>
      <c r="S476" s="212"/>
      <c r="T476" s="213"/>
      <c r="AT476" s="214" t="s">
        <v>136</v>
      </c>
      <c r="AU476" s="214" t="s">
        <v>85</v>
      </c>
      <c r="AV476" s="11" t="s">
        <v>85</v>
      </c>
      <c r="AW476" s="11" t="s">
        <v>38</v>
      </c>
      <c r="AX476" s="11" t="s">
        <v>75</v>
      </c>
      <c r="AY476" s="214" t="s">
        <v>126</v>
      </c>
    </row>
    <row r="477" spans="2:65" s="11" customFormat="1" ht="13.5">
      <c r="B477" s="203"/>
      <c r="C477" s="204"/>
      <c r="D477" s="205" t="s">
        <v>136</v>
      </c>
      <c r="E477" s="206" t="s">
        <v>23</v>
      </c>
      <c r="F477" s="207" t="s">
        <v>394</v>
      </c>
      <c r="G477" s="204"/>
      <c r="H477" s="208">
        <v>2.16</v>
      </c>
      <c r="I477" s="209"/>
      <c r="J477" s="204"/>
      <c r="K477" s="204"/>
      <c r="L477" s="210"/>
      <c r="M477" s="211"/>
      <c r="N477" s="212"/>
      <c r="O477" s="212"/>
      <c r="P477" s="212"/>
      <c r="Q477" s="212"/>
      <c r="R477" s="212"/>
      <c r="S477" s="212"/>
      <c r="T477" s="213"/>
      <c r="AT477" s="214" t="s">
        <v>136</v>
      </c>
      <c r="AU477" s="214" t="s">
        <v>85</v>
      </c>
      <c r="AV477" s="11" t="s">
        <v>85</v>
      </c>
      <c r="AW477" s="11" t="s">
        <v>38</v>
      </c>
      <c r="AX477" s="11" t="s">
        <v>75</v>
      </c>
      <c r="AY477" s="214" t="s">
        <v>126</v>
      </c>
    </row>
    <row r="478" spans="2:65" s="11" customFormat="1" ht="13.5">
      <c r="B478" s="203"/>
      <c r="C478" s="204"/>
      <c r="D478" s="205" t="s">
        <v>136</v>
      </c>
      <c r="E478" s="206" t="s">
        <v>23</v>
      </c>
      <c r="F478" s="207" t="s">
        <v>411</v>
      </c>
      <c r="G478" s="204"/>
      <c r="H478" s="208">
        <v>25.6</v>
      </c>
      <c r="I478" s="209"/>
      <c r="J478" s="204"/>
      <c r="K478" s="204"/>
      <c r="L478" s="210"/>
      <c r="M478" s="211"/>
      <c r="N478" s="212"/>
      <c r="O478" s="212"/>
      <c r="P478" s="212"/>
      <c r="Q478" s="212"/>
      <c r="R478" s="212"/>
      <c r="S478" s="212"/>
      <c r="T478" s="213"/>
      <c r="AT478" s="214" t="s">
        <v>136</v>
      </c>
      <c r="AU478" s="214" t="s">
        <v>85</v>
      </c>
      <c r="AV478" s="11" t="s">
        <v>85</v>
      </c>
      <c r="AW478" s="11" t="s">
        <v>38</v>
      </c>
      <c r="AX478" s="11" t="s">
        <v>75</v>
      </c>
      <c r="AY478" s="214" t="s">
        <v>126</v>
      </c>
    </row>
    <row r="479" spans="2:65" s="11" customFormat="1" ht="13.5">
      <c r="B479" s="203"/>
      <c r="C479" s="204"/>
      <c r="D479" s="205" t="s">
        <v>136</v>
      </c>
      <c r="E479" s="206" t="s">
        <v>23</v>
      </c>
      <c r="F479" s="207" t="s">
        <v>412</v>
      </c>
      <c r="G479" s="204"/>
      <c r="H479" s="208">
        <v>19.2</v>
      </c>
      <c r="I479" s="209"/>
      <c r="J479" s="204"/>
      <c r="K479" s="204"/>
      <c r="L479" s="210"/>
      <c r="M479" s="211"/>
      <c r="N479" s="212"/>
      <c r="O479" s="212"/>
      <c r="P479" s="212"/>
      <c r="Q479" s="212"/>
      <c r="R479" s="212"/>
      <c r="S479" s="212"/>
      <c r="T479" s="213"/>
      <c r="AT479" s="214" t="s">
        <v>136</v>
      </c>
      <c r="AU479" s="214" t="s">
        <v>85</v>
      </c>
      <c r="AV479" s="11" t="s">
        <v>85</v>
      </c>
      <c r="AW479" s="11" t="s">
        <v>38</v>
      </c>
      <c r="AX479" s="11" t="s">
        <v>75</v>
      </c>
      <c r="AY479" s="214" t="s">
        <v>126</v>
      </c>
    </row>
    <row r="480" spans="2:65" s="11" customFormat="1" ht="13.5">
      <c r="B480" s="203"/>
      <c r="C480" s="204"/>
      <c r="D480" s="205" t="s">
        <v>136</v>
      </c>
      <c r="E480" s="206" t="s">
        <v>23</v>
      </c>
      <c r="F480" s="207" t="s">
        <v>413</v>
      </c>
      <c r="G480" s="204"/>
      <c r="H480" s="208">
        <v>3.86</v>
      </c>
      <c r="I480" s="209"/>
      <c r="J480" s="204"/>
      <c r="K480" s="204"/>
      <c r="L480" s="210"/>
      <c r="M480" s="211"/>
      <c r="N480" s="212"/>
      <c r="O480" s="212"/>
      <c r="P480" s="212"/>
      <c r="Q480" s="212"/>
      <c r="R480" s="212"/>
      <c r="S480" s="212"/>
      <c r="T480" s="213"/>
      <c r="AT480" s="214" t="s">
        <v>136</v>
      </c>
      <c r="AU480" s="214" t="s">
        <v>85</v>
      </c>
      <c r="AV480" s="11" t="s">
        <v>85</v>
      </c>
      <c r="AW480" s="11" t="s">
        <v>38</v>
      </c>
      <c r="AX480" s="11" t="s">
        <v>75</v>
      </c>
      <c r="AY480" s="214" t="s">
        <v>126</v>
      </c>
    </row>
    <row r="481" spans="2:65" s="11" customFormat="1" ht="13.5">
      <c r="B481" s="203"/>
      <c r="C481" s="204"/>
      <c r="D481" s="205" t="s">
        <v>136</v>
      </c>
      <c r="E481" s="206" t="s">
        <v>23</v>
      </c>
      <c r="F481" s="207" t="s">
        <v>414</v>
      </c>
      <c r="G481" s="204"/>
      <c r="H481" s="208">
        <v>6.4</v>
      </c>
      <c r="I481" s="209"/>
      <c r="J481" s="204"/>
      <c r="K481" s="204"/>
      <c r="L481" s="210"/>
      <c r="M481" s="211"/>
      <c r="N481" s="212"/>
      <c r="O481" s="212"/>
      <c r="P481" s="212"/>
      <c r="Q481" s="212"/>
      <c r="R481" s="212"/>
      <c r="S481" s="212"/>
      <c r="T481" s="213"/>
      <c r="AT481" s="214" t="s">
        <v>136</v>
      </c>
      <c r="AU481" s="214" t="s">
        <v>85</v>
      </c>
      <c r="AV481" s="11" t="s">
        <v>85</v>
      </c>
      <c r="AW481" s="11" t="s">
        <v>38</v>
      </c>
      <c r="AX481" s="11" t="s">
        <v>75</v>
      </c>
      <c r="AY481" s="214" t="s">
        <v>126</v>
      </c>
    </row>
    <row r="482" spans="2:65" s="11" customFormat="1" ht="13.5">
      <c r="B482" s="203"/>
      <c r="C482" s="204"/>
      <c r="D482" s="205" t="s">
        <v>136</v>
      </c>
      <c r="E482" s="206" t="s">
        <v>23</v>
      </c>
      <c r="F482" s="207" t="s">
        <v>415</v>
      </c>
      <c r="G482" s="204"/>
      <c r="H482" s="208">
        <v>3.3</v>
      </c>
      <c r="I482" s="209"/>
      <c r="J482" s="204"/>
      <c r="K482" s="204"/>
      <c r="L482" s="210"/>
      <c r="M482" s="211"/>
      <c r="N482" s="212"/>
      <c r="O482" s="212"/>
      <c r="P482" s="212"/>
      <c r="Q482" s="212"/>
      <c r="R482" s="212"/>
      <c r="S482" s="212"/>
      <c r="T482" s="213"/>
      <c r="AT482" s="214" t="s">
        <v>136</v>
      </c>
      <c r="AU482" s="214" t="s">
        <v>85</v>
      </c>
      <c r="AV482" s="11" t="s">
        <v>85</v>
      </c>
      <c r="AW482" s="11" t="s">
        <v>38</v>
      </c>
      <c r="AX482" s="11" t="s">
        <v>75</v>
      </c>
      <c r="AY482" s="214" t="s">
        <v>126</v>
      </c>
    </row>
    <row r="483" spans="2:65" s="11" customFormat="1" ht="13.5">
      <c r="B483" s="203"/>
      <c r="C483" s="204"/>
      <c r="D483" s="205" t="s">
        <v>136</v>
      </c>
      <c r="E483" s="206" t="s">
        <v>23</v>
      </c>
      <c r="F483" s="207" t="s">
        <v>501</v>
      </c>
      <c r="G483" s="204"/>
      <c r="H483" s="208">
        <v>3.96</v>
      </c>
      <c r="I483" s="209"/>
      <c r="J483" s="204"/>
      <c r="K483" s="204"/>
      <c r="L483" s="210"/>
      <c r="M483" s="211"/>
      <c r="N483" s="212"/>
      <c r="O483" s="212"/>
      <c r="P483" s="212"/>
      <c r="Q483" s="212"/>
      <c r="R483" s="212"/>
      <c r="S483" s="212"/>
      <c r="T483" s="213"/>
      <c r="AT483" s="214" t="s">
        <v>136</v>
      </c>
      <c r="AU483" s="214" t="s">
        <v>85</v>
      </c>
      <c r="AV483" s="11" t="s">
        <v>85</v>
      </c>
      <c r="AW483" s="11" t="s">
        <v>38</v>
      </c>
      <c r="AX483" s="11" t="s">
        <v>75</v>
      </c>
      <c r="AY483" s="214" t="s">
        <v>126</v>
      </c>
    </row>
    <row r="484" spans="2:65" s="11" customFormat="1" ht="13.5">
      <c r="B484" s="203"/>
      <c r="C484" s="204"/>
      <c r="D484" s="205" t="s">
        <v>136</v>
      </c>
      <c r="E484" s="206" t="s">
        <v>23</v>
      </c>
      <c r="F484" s="207" t="s">
        <v>419</v>
      </c>
      <c r="G484" s="204"/>
      <c r="H484" s="208">
        <v>3.2</v>
      </c>
      <c r="I484" s="209"/>
      <c r="J484" s="204"/>
      <c r="K484" s="204"/>
      <c r="L484" s="210"/>
      <c r="M484" s="211"/>
      <c r="N484" s="212"/>
      <c r="O484" s="212"/>
      <c r="P484" s="212"/>
      <c r="Q484" s="212"/>
      <c r="R484" s="212"/>
      <c r="S484" s="212"/>
      <c r="T484" s="213"/>
      <c r="AT484" s="214" t="s">
        <v>136</v>
      </c>
      <c r="AU484" s="214" t="s">
        <v>85</v>
      </c>
      <c r="AV484" s="11" t="s">
        <v>85</v>
      </c>
      <c r="AW484" s="11" t="s">
        <v>38</v>
      </c>
      <c r="AX484" s="11" t="s">
        <v>75</v>
      </c>
      <c r="AY484" s="214" t="s">
        <v>126</v>
      </c>
    </row>
    <row r="485" spans="2:65" s="11" customFormat="1" ht="13.5">
      <c r="B485" s="203"/>
      <c r="C485" s="204"/>
      <c r="D485" s="205" t="s">
        <v>136</v>
      </c>
      <c r="E485" s="206" t="s">
        <v>23</v>
      </c>
      <c r="F485" s="207" t="s">
        <v>502</v>
      </c>
      <c r="G485" s="204"/>
      <c r="H485" s="208">
        <v>3.86</v>
      </c>
      <c r="I485" s="209"/>
      <c r="J485" s="204"/>
      <c r="K485" s="204"/>
      <c r="L485" s="210"/>
      <c r="M485" s="211"/>
      <c r="N485" s="212"/>
      <c r="O485" s="212"/>
      <c r="P485" s="212"/>
      <c r="Q485" s="212"/>
      <c r="R485" s="212"/>
      <c r="S485" s="212"/>
      <c r="T485" s="213"/>
      <c r="AT485" s="214" t="s">
        <v>136</v>
      </c>
      <c r="AU485" s="214" t="s">
        <v>85</v>
      </c>
      <c r="AV485" s="11" t="s">
        <v>85</v>
      </c>
      <c r="AW485" s="11" t="s">
        <v>38</v>
      </c>
      <c r="AX485" s="11" t="s">
        <v>75</v>
      </c>
      <c r="AY485" s="214" t="s">
        <v>126</v>
      </c>
    </row>
    <row r="486" spans="2:65" s="11" customFormat="1" ht="13.5">
      <c r="B486" s="203"/>
      <c r="C486" s="204"/>
      <c r="D486" s="205" t="s">
        <v>136</v>
      </c>
      <c r="E486" s="206" t="s">
        <v>23</v>
      </c>
      <c r="F486" s="207" t="s">
        <v>503</v>
      </c>
      <c r="G486" s="204"/>
      <c r="H486" s="208">
        <v>3.86</v>
      </c>
      <c r="I486" s="209"/>
      <c r="J486" s="204"/>
      <c r="K486" s="204"/>
      <c r="L486" s="210"/>
      <c r="M486" s="211"/>
      <c r="N486" s="212"/>
      <c r="O486" s="212"/>
      <c r="P486" s="212"/>
      <c r="Q486" s="212"/>
      <c r="R486" s="212"/>
      <c r="S486" s="212"/>
      <c r="T486" s="213"/>
      <c r="AT486" s="214" t="s">
        <v>136</v>
      </c>
      <c r="AU486" s="214" t="s">
        <v>85</v>
      </c>
      <c r="AV486" s="11" t="s">
        <v>85</v>
      </c>
      <c r="AW486" s="11" t="s">
        <v>38</v>
      </c>
      <c r="AX486" s="11" t="s">
        <v>75</v>
      </c>
      <c r="AY486" s="214" t="s">
        <v>126</v>
      </c>
    </row>
    <row r="487" spans="2:65" s="12" customFormat="1" ht="13.5">
      <c r="B487" s="215"/>
      <c r="C487" s="216"/>
      <c r="D487" s="205" t="s">
        <v>136</v>
      </c>
      <c r="E487" s="217" t="s">
        <v>23</v>
      </c>
      <c r="F487" s="218" t="s">
        <v>150</v>
      </c>
      <c r="G487" s="216"/>
      <c r="H487" s="219">
        <v>94.408000000000001</v>
      </c>
      <c r="I487" s="220"/>
      <c r="J487" s="216"/>
      <c r="K487" s="216"/>
      <c r="L487" s="221"/>
      <c r="M487" s="222"/>
      <c r="N487" s="223"/>
      <c r="O487" s="223"/>
      <c r="P487" s="223"/>
      <c r="Q487" s="223"/>
      <c r="R487" s="223"/>
      <c r="S487" s="223"/>
      <c r="T487" s="224"/>
      <c r="AT487" s="225" t="s">
        <v>136</v>
      </c>
      <c r="AU487" s="225" t="s">
        <v>85</v>
      </c>
      <c r="AV487" s="12" t="s">
        <v>134</v>
      </c>
      <c r="AW487" s="12" t="s">
        <v>38</v>
      </c>
      <c r="AX487" s="12" t="s">
        <v>80</v>
      </c>
      <c r="AY487" s="225" t="s">
        <v>126</v>
      </c>
    </row>
    <row r="488" spans="2:65" s="1" customFormat="1" ht="16.5" customHeight="1">
      <c r="B488" s="41"/>
      <c r="C488" s="191" t="s">
        <v>504</v>
      </c>
      <c r="D488" s="191" t="s">
        <v>129</v>
      </c>
      <c r="E488" s="192" t="s">
        <v>505</v>
      </c>
      <c r="F488" s="193" t="s">
        <v>506</v>
      </c>
      <c r="G488" s="194" t="s">
        <v>140</v>
      </c>
      <c r="H488" s="195">
        <v>196.28899999999999</v>
      </c>
      <c r="I488" s="196"/>
      <c r="J488" s="197">
        <f>ROUND(I488*H488,2)</f>
        <v>0</v>
      </c>
      <c r="K488" s="193" t="s">
        <v>133</v>
      </c>
      <c r="L488" s="61"/>
      <c r="M488" s="198" t="s">
        <v>23</v>
      </c>
      <c r="N488" s="199" t="s">
        <v>46</v>
      </c>
      <c r="O488" s="42"/>
      <c r="P488" s="200">
        <f>O488*H488</f>
        <v>0</v>
      </c>
      <c r="Q488" s="200">
        <v>0</v>
      </c>
      <c r="R488" s="200">
        <f>Q488*H488</f>
        <v>0</v>
      </c>
      <c r="S488" s="200">
        <v>3.2000000000000001E-2</v>
      </c>
      <c r="T488" s="201">
        <f>S488*H488</f>
        <v>6.2812479999999997</v>
      </c>
      <c r="AR488" s="23" t="s">
        <v>134</v>
      </c>
      <c r="AT488" s="23" t="s">
        <v>129</v>
      </c>
      <c r="AU488" s="23" t="s">
        <v>85</v>
      </c>
      <c r="AY488" s="23" t="s">
        <v>126</v>
      </c>
      <c r="BE488" s="202">
        <f>IF(N488="základní",J488,0)</f>
        <v>0</v>
      </c>
      <c r="BF488" s="202">
        <f>IF(N488="snížená",J488,0)</f>
        <v>0</v>
      </c>
      <c r="BG488" s="202">
        <f>IF(N488="zákl. přenesená",J488,0)</f>
        <v>0</v>
      </c>
      <c r="BH488" s="202">
        <f>IF(N488="sníž. přenesená",J488,0)</f>
        <v>0</v>
      </c>
      <c r="BI488" s="202">
        <f>IF(N488="nulová",J488,0)</f>
        <v>0</v>
      </c>
      <c r="BJ488" s="23" t="s">
        <v>80</v>
      </c>
      <c r="BK488" s="202">
        <f>ROUND(I488*H488,2)</f>
        <v>0</v>
      </c>
      <c r="BL488" s="23" t="s">
        <v>134</v>
      </c>
      <c r="BM488" s="23" t="s">
        <v>507</v>
      </c>
    </row>
    <row r="489" spans="2:65" s="11" customFormat="1" ht="13.5">
      <c r="B489" s="203"/>
      <c r="C489" s="204"/>
      <c r="D489" s="205" t="s">
        <v>136</v>
      </c>
      <c r="E489" s="206" t="s">
        <v>23</v>
      </c>
      <c r="F489" s="207" t="s">
        <v>402</v>
      </c>
      <c r="G489" s="204"/>
      <c r="H489" s="208">
        <v>43.08</v>
      </c>
      <c r="I489" s="209"/>
      <c r="J489" s="204"/>
      <c r="K489" s="204"/>
      <c r="L489" s="210"/>
      <c r="M489" s="211"/>
      <c r="N489" s="212"/>
      <c r="O489" s="212"/>
      <c r="P489" s="212"/>
      <c r="Q489" s="212"/>
      <c r="R489" s="212"/>
      <c r="S489" s="212"/>
      <c r="T489" s="213"/>
      <c r="AT489" s="214" t="s">
        <v>136</v>
      </c>
      <c r="AU489" s="214" t="s">
        <v>85</v>
      </c>
      <c r="AV489" s="11" t="s">
        <v>85</v>
      </c>
      <c r="AW489" s="11" t="s">
        <v>38</v>
      </c>
      <c r="AX489" s="11" t="s">
        <v>75</v>
      </c>
      <c r="AY489" s="214" t="s">
        <v>126</v>
      </c>
    </row>
    <row r="490" spans="2:65" s="11" customFormat="1" ht="13.5">
      <c r="B490" s="203"/>
      <c r="C490" s="204"/>
      <c r="D490" s="205" t="s">
        <v>136</v>
      </c>
      <c r="E490" s="206" t="s">
        <v>23</v>
      </c>
      <c r="F490" s="207" t="s">
        <v>508</v>
      </c>
      <c r="G490" s="204"/>
      <c r="H490" s="208">
        <v>43.3</v>
      </c>
      <c r="I490" s="209"/>
      <c r="J490" s="204"/>
      <c r="K490" s="204"/>
      <c r="L490" s="210"/>
      <c r="M490" s="211"/>
      <c r="N490" s="212"/>
      <c r="O490" s="212"/>
      <c r="P490" s="212"/>
      <c r="Q490" s="212"/>
      <c r="R490" s="212"/>
      <c r="S490" s="212"/>
      <c r="T490" s="213"/>
      <c r="AT490" s="214" t="s">
        <v>136</v>
      </c>
      <c r="AU490" s="214" t="s">
        <v>85</v>
      </c>
      <c r="AV490" s="11" t="s">
        <v>85</v>
      </c>
      <c r="AW490" s="11" t="s">
        <v>38</v>
      </c>
      <c r="AX490" s="11" t="s">
        <v>75</v>
      </c>
      <c r="AY490" s="214" t="s">
        <v>126</v>
      </c>
    </row>
    <row r="491" spans="2:65" s="11" customFormat="1" ht="13.5">
      <c r="B491" s="203"/>
      <c r="C491" s="204"/>
      <c r="D491" s="205" t="s">
        <v>136</v>
      </c>
      <c r="E491" s="206" t="s">
        <v>23</v>
      </c>
      <c r="F491" s="207" t="s">
        <v>406</v>
      </c>
      <c r="G491" s="204"/>
      <c r="H491" s="208">
        <v>8.66</v>
      </c>
      <c r="I491" s="209"/>
      <c r="J491" s="204"/>
      <c r="K491" s="204"/>
      <c r="L491" s="210"/>
      <c r="M491" s="211"/>
      <c r="N491" s="212"/>
      <c r="O491" s="212"/>
      <c r="P491" s="212"/>
      <c r="Q491" s="212"/>
      <c r="R491" s="212"/>
      <c r="S491" s="212"/>
      <c r="T491" s="213"/>
      <c r="AT491" s="214" t="s">
        <v>136</v>
      </c>
      <c r="AU491" s="214" t="s">
        <v>85</v>
      </c>
      <c r="AV491" s="11" t="s">
        <v>85</v>
      </c>
      <c r="AW491" s="11" t="s">
        <v>38</v>
      </c>
      <c r="AX491" s="11" t="s">
        <v>75</v>
      </c>
      <c r="AY491" s="214" t="s">
        <v>126</v>
      </c>
    </row>
    <row r="492" spans="2:65" s="11" customFormat="1" ht="13.5">
      <c r="B492" s="203"/>
      <c r="C492" s="204"/>
      <c r="D492" s="205" t="s">
        <v>136</v>
      </c>
      <c r="E492" s="206" t="s">
        <v>23</v>
      </c>
      <c r="F492" s="207" t="s">
        <v>407</v>
      </c>
      <c r="G492" s="204"/>
      <c r="H492" s="208">
        <v>8.6859999999999999</v>
      </c>
      <c r="I492" s="209"/>
      <c r="J492" s="204"/>
      <c r="K492" s="204"/>
      <c r="L492" s="210"/>
      <c r="M492" s="211"/>
      <c r="N492" s="212"/>
      <c r="O492" s="212"/>
      <c r="P492" s="212"/>
      <c r="Q492" s="212"/>
      <c r="R492" s="212"/>
      <c r="S492" s="212"/>
      <c r="T492" s="213"/>
      <c r="AT492" s="214" t="s">
        <v>136</v>
      </c>
      <c r="AU492" s="214" t="s">
        <v>85</v>
      </c>
      <c r="AV492" s="11" t="s">
        <v>85</v>
      </c>
      <c r="AW492" s="11" t="s">
        <v>38</v>
      </c>
      <c r="AX492" s="11" t="s">
        <v>75</v>
      </c>
      <c r="AY492" s="214" t="s">
        <v>126</v>
      </c>
    </row>
    <row r="493" spans="2:65" s="11" customFormat="1" ht="13.5">
      <c r="B493" s="203"/>
      <c r="C493" s="204"/>
      <c r="D493" s="205" t="s">
        <v>136</v>
      </c>
      <c r="E493" s="206" t="s">
        <v>23</v>
      </c>
      <c r="F493" s="207" t="s">
        <v>409</v>
      </c>
      <c r="G493" s="204"/>
      <c r="H493" s="208">
        <v>8.6859999999999999</v>
      </c>
      <c r="I493" s="209"/>
      <c r="J493" s="204"/>
      <c r="K493" s="204"/>
      <c r="L493" s="210"/>
      <c r="M493" s="211"/>
      <c r="N493" s="212"/>
      <c r="O493" s="212"/>
      <c r="P493" s="212"/>
      <c r="Q493" s="212"/>
      <c r="R493" s="212"/>
      <c r="S493" s="212"/>
      <c r="T493" s="213"/>
      <c r="AT493" s="214" t="s">
        <v>136</v>
      </c>
      <c r="AU493" s="214" t="s">
        <v>85</v>
      </c>
      <c r="AV493" s="11" t="s">
        <v>85</v>
      </c>
      <c r="AW493" s="11" t="s">
        <v>38</v>
      </c>
      <c r="AX493" s="11" t="s">
        <v>75</v>
      </c>
      <c r="AY493" s="214" t="s">
        <v>126</v>
      </c>
    </row>
    <row r="494" spans="2:65" s="11" customFormat="1" ht="13.5">
      <c r="B494" s="203"/>
      <c r="C494" s="204"/>
      <c r="D494" s="205" t="s">
        <v>136</v>
      </c>
      <c r="E494" s="206" t="s">
        <v>23</v>
      </c>
      <c r="F494" s="207" t="s">
        <v>410</v>
      </c>
      <c r="G494" s="204"/>
      <c r="H494" s="208">
        <v>8.6159999999999997</v>
      </c>
      <c r="I494" s="209"/>
      <c r="J494" s="204"/>
      <c r="K494" s="204"/>
      <c r="L494" s="210"/>
      <c r="M494" s="211"/>
      <c r="N494" s="212"/>
      <c r="O494" s="212"/>
      <c r="P494" s="212"/>
      <c r="Q494" s="212"/>
      <c r="R494" s="212"/>
      <c r="S494" s="212"/>
      <c r="T494" s="213"/>
      <c r="AT494" s="214" t="s">
        <v>136</v>
      </c>
      <c r="AU494" s="214" t="s">
        <v>85</v>
      </c>
      <c r="AV494" s="11" t="s">
        <v>85</v>
      </c>
      <c r="AW494" s="11" t="s">
        <v>38</v>
      </c>
      <c r="AX494" s="11" t="s">
        <v>75</v>
      </c>
      <c r="AY494" s="214" t="s">
        <v>126</v>
      </c>
    </row>
    <row r="495" spans="2:65" s="11" customFormat="1" ht="13.5">
      <c r="B495" s="203"/>
      <c r="C495" s="204"/>
      <c r="D495" s="205" t="s">
        <v>136</v>
      </c>
      <c r="E495" s="206" t="s">
        <v>23</v>
      </c>
      <c r="F495" s="207" t="s">
        <v>509</v>
      </c>
      <c r="G495" s="204"/>
      <c r="H495" s="208">
        <v>7.4249999999999998</v>
      </c>
      <c r="I495" s="209"/>
      <c r="J495" s="204"/>
      <c r="K495" s="204"/>
      <c r="L495" s="210"/>
      <c r="M495" s="211"/>
      <c r="N495" s="212"/>
      <c r="O495" s="212"/>
      <c r="P495" s="212"/>
      <c r="Q495" s="212"/>
      <c r="R495" s="212"/>
      <c r="S495" s="212"/>
      <c r="T495" s="213"/>
      <c r="AT495" s="214" t="s">
        <v>136</v>
      </c>
      <c r="AU495" s="214" t="s">
        <v>85</v>
      </c>
      <c r="AV495" s="11" t="s">
        <v>85</v>
      </c>
      <c r="AW495" s="11" t="s">
        <v>38</v>
      </c>
      <c r="AX495" s="11" t="s">
        <v>75</v>
      </c>
      <c r="AY495" s="214" t="s">
        <v>126</v>
      </c>
    </row>
    <row r="496" spans="2:65" s="11" customFormat="1" ht="13.5">
      <c r="B496" s="203"/>
      <c r="C496" s="204"/>
      <c r="D496" s="205" t="s">
        <v>136</v>
      </c>
      <c r="E496" s="206" t="s">
        <v>23</v>
      </c>
      <c r="F496" s="207" t="s">
        <v>418</v>
      </c>
      <c r="G496" s="204"/>
      <c r="H496" s="208">
        <v>8</v>
      </c>
      <c r="I496" s="209"/>
      <c r="J496" s="204"/>
      <c r="K496" s="204"/>
      <c r="L496" s="210"/>
      <c r="M496" s="211"/>
      <c r="N496" s="212"/>
      <c r="O496" s="212"/>
      <c r="P496" s="212"/>
      <c r="Q496" s="212"/>
      <c r="R496" s="212"/>
      <c r="S496" s="212"/>
      <c r="T496" s="213"/>
      <c r="AT496" s="214" t="s">
        <v>136</v>
      </c>
      <c r="AU496" s="214" t="s">
        <v>85</v>
      </c>
      <c r="AV496" s="11" t="s">
        <v>85</v>
      </c>
      <c r="AW496" s="11" t="s">
        <v>38</v>
      </c>
      <c r="AX496" s="11" t="s">
        <v>75</v>
      </c>
      <c r="AY496" s="214" t="s">
        <v>126</v>
      </c>
    </row>
    <row r="497" spans="2:65" s="11" customFormat="1" ht="13.5">
      <c r="B497" s="203"/>
      <c r="C497" s="204"/>
      <c r="D497" s="205" t="s">
        <v>136</v>
      </c>
      <c r="E497" s="206" t="s">
        <v>23</v>
      </c>
      <c r="F497" s="207" t="s">
        <v>420</v>
      </c>
      <c r="G497" s="204"/>
      <c r="H497" s="208">
        <v>17.231999999999999</v>
      </c>
      <c r="I497" s="209"/>
      <c r="J497" s="204"/>
      <c r="K497" s="204"/>
      <c r="L497" s="210"/>
      <c r="M497" s="211"/>
      <c r="N497" s="212"/>
      <c r="O497" s="212"/>
      <c r="P497" s="212"/>
      <c r="Q497" s="212"/>
      <c r="R497" s="212"/>
      <c r="S497" s="212"/>
      <c r="T497" s="213"/>
      <c r="AT497" s="214" t="s">
        <v>136</v>
      </c>
      <c r="AU497" s="214" t="s">
        <v>85</v>
      </c>
      <c r="AV497" s="11" t="s">
        <v>85</v>
      </c>
      <c r="AW497" s="11" t="s">
        <v>38</v>
      </c>
      <c r="AX497" s="11" t="s">
        <v>75</v>
      </c>
      <c r="AY497" s="214" t="s">
        <v>126</v>
      </c>
    </row>
    <row r="498" spans="2:65" s="11" customFormat="1" ht="13.5">
      <c r="B498" s="203"/>
      <c r="C498" s="204"/>
      <c r="D498" s="205" t="s">
        <v>136</v>
      </c>
      <c r="E498" s="206" t="s">
        <v>23</v>
      </c>
      <c r="F498" s="207" t="s">
        <v>421</v>
      </c>
      <c r="G498" s="204"/>
      <c r="H498" s="208">
        <v>17.231999999999999</v>
      </c>
      <c r="I498" s="209"/>
      <c r="J498" s="204"/>
      <c r="K498" s="204"/>
      <c r="L498" s="210"/>
      <c r="M498" s="211"/>
      <c r="N498" s="212"/>
      <c r="O498" s="212"/>
      <c r="P498" s="212"/>
      <c r="Q498" s="212"/>
      <c r="R498" s="212"/>
      <c r="S498" s="212"/>
      <c r="T498" s="213"/>
      <c r="AT498" s="214" t="s">
        <v>136</v>
      </c>
      <c r="AU498" s="214" t="s">
        <v>85</v>
      </c>
      <c r="AV498" s="11" t="s">
        <v>85</v>
      </c>
      <c r="AW498" s="11" t="s">
        <v>38</v>
      </c>
      <c r="AX498" s="11" t="s">
        <v>75</v>
      </c>
      <c r="AY498" s="214" t="s">
        <v>126</v>
      </c>
    </row>
    <row r="499" spans="2:65" s="11" customFormat="1" ht="13.5">
      <c r="B499" s="203"/>
      <c r="C499" s="204"/>
      <c r="D499" s="205" t="s">
        <v>136</v>
      </c>
      <c r="E499" s="206" t="s">
        <v>23</v>
      </c>
      <c r="F499" s="207" t="s">
        <v>510</v>
      </c>
      <c r="G499" s="204"/>
      <c r="H499" s="208">
        <v>8.6859999999999999</v>
      </c>
      <c r="I499" s="209"/>
      <c r="J499" s="204"/>
      <c r="K499" s="204"/>
      <c r="L499" s="210"/>
      <c r="M499" s="211"/>
      <c r="N499" s="212"/>
      <c r="O499" s="212"/>
      <c r="P499" s="212"/>
      <c r="Q499" s="212"/>
      <c r="R499" s="212"/>
      <c r="S499" s="212"/>
      <c r="T499" s="213"/>
      <c r="AT499" s="214" t="s">
        <v>136</v>
      </c>
      <c r="AU499" s="214" t="s">
        <v>85</v>
      </c>
      <c r="AV499" s="11" t="s">
        <v>85</v>
      </c>
      <c r="AW499" s="11" t="s">
        <v>38</v>
      </c>
      <c r="AX499" s="11" t="s">
        <v>75</v>
      </c>
      <c r="AY499" s="214" t="s">
        <v>126</v>
      </c>
    </row>
    <row r="500" spans="2:65" s="11" customFormat="1" ht="13.5">
      <c r="B500" s="203"/>
      <c r="C500" s="204"/>
      <c r="D500" s="205" t="s">
        <v>136</v>
      </c>
      <c r="E500" s="206" t="s">
        <v>23</v>
      </c>
      <c r="F500" s="207" t="s">
        <v>511</v>
      </c>
      <c r="G500" s="204"/>
      <c r="H500" s="208">
        <v>8.6859999999999999</v>
      </c>
      <c r="I500" s="209"/>
      <c r="J500" s="204"/>
      <c r="K500" s="204"/>
      <c r="L500" s="210"/>
      <c r="M500" s="211"/>
      <c r="N500" s="212"/>
      <c r="O500" s="212"/>
      <c r="P500" s="212"/>
      <c r="Q500" s="212"/>
      <c r="R500" s="212"/>
      <c r="S500" s="212"/>
      <c r="T500" s="213"/>
      <c r="AT500" s="214" t="s">
        <v>136</v>
      </c>
      <c r="AU500" s="214" t="s">
        <v>85</v>
      </c>
      <c r="AV500" s="11" t="s">
        <v>85</v>
      </c>
      <c r="AW500" s="11" t="s">
        <v>38</v>
      </c>
      <c r="AX500" s="11" t="s">
        <v>75</v>
      </c>
      <c r="AY500" s="214" t="s">
        <v>126</v>
      </c>
    </row>
    <row r="501" spans="2:65" s="11" customFormat="1" ht="13.5">
      <c r="B501" s="203"/>
      <c r="C501" s="204"/>
      <c r="D501" s="205" t="s">
        <v>136</v>
      </c>
      <c r="E501" s="206" t="s">
        <v>23</v>
      </c>
      <c r="F501" s="207" t="s">
        <v>426</v>
      </c>
      <c r="G501" s="204"/>
      <c r="H501" s="208">
        <v>8</v>
      </c>
      <c r="I501" s="209"/>
      <c r="J501" s="204"/>
      <c r="K501" s="204"/>
      <c r="L501" s="210"/>
      <c r="M501" s="211"/>
      <c r="N501" s="212"/>
      <c r="O501" s="212"/>
      <c r="P501" s="212"/>
      <c r="Q501" s="212"/>
      <c r="R501" s="212"/>
      <c r="S501" s="212"/>
      <c r="T501" s="213"/>
      <c r="AT501" s="214" t="s">
        <v>136</v>
      </c>
      <c r="AU501" s="214" t="s">
        <v>85</v>
      </c>
      <c r="AV501" s="11" t="s">
        <v>85</v>
      </c>
      <c r="AW501" s="11" t="s">
        <v>38</v>
      </c>
      <c r="AX501" s="11" t="s">
        <v>75</v>
      </c>
      <c r="AY501" s="214" t="s">
        <v>126</v>
      </c>
    </row>
    <row r="502" spans="2:65" s="12" customFormat="1" ht="13.5">
      <c r="B502" s="215"/>
      <c r="C502" s="216"/>
      <c r="D502" s="205" t="s">
        <v>136</v>
      </c>
      <c r="E502" s="217" t="s">
        <v>23</v>
      </c>
      <c r="F502" s="218" t="s">
        <v>150</v>
      </c>
      <c r="G502" s="216"/>
      <c r="H502" s="219">
        <v>196.28899999999999</v>
      </c>
      <c r="I502" s="220"/>
      <c r="J502" s="216"/>
      <c r="K502" s="216"/>
      <c r="L502" s="221"/>
      <c r="M502" s="222"/>
      <c r="N502" s="223"/>
      <c r="O502" s="223"/>
      <c r="P502" s="223"/>
      <c r="Q502" s="223"/>
      <c r="R502" s="223"/>
      <c r="S502" s="223"/>
      <c r="T502" s="224"/>
      <c r="AT502" s="225" t="s">
        <v>136</v>
      </c>
      <c r="AU502" s="225" t="s">
        <v>85</v>
      </c>
      <c r="AV502" s="12" t="s">
        <v>134</v>
      </c>
      <c r="AW502" s="12" t="s">
        <v>38</v>
      </c>
      <c r="AX502" s="12" t="s">
        <v>80</v>
      </c>
      <c r="AY502" s="225" t="s">
        <v>126</v>
      </c>
    </row>
    <row r="503" spans="2:65" s="1" customFormat="1" ht="16.5" customHeight="1">
      <c r="B503" s="41"/>
      <c r="C503" s="191" t="s">
        <v>512</v>
      </c>
      <c r="D503" s="191" t="s">
        <v>129</v>
      </c>
      <c r="E503" s="192" t="s">
        <v>513</v>
      </c>
      <c r="F503" s="193" t="s">
        <v>514</v>
      </c>
      <c r="G503" s="194" t="s">
        <v>140</v>
      </c>
      <c r="H503" s="195">
        <v>26</v>
      </c>
      <c r="I503" s="196"/>
      <c r="J503" s="197">
        <f>ROUND(I503*H503,2)</f>
        <v>0</v>
      </c>
      <c r="K503" s="193" t="s">
        <v>133</v>
      </c>
      <c r="L503" s="61"/>
      <c r="M503" s="198" t="s">
        <v>23</v>
      </c>
      <c r="N503" s="199" t="s">
        <v>46</v>
      </c>
      <c r="O503" s="42"/>
      <c r="P503" s="200">
        <f>O503*H503</f>
        <v>0</v>
      </c>
      <c r="Q503" s="200">
        <v>0</v>
      </c>
      <c r="R503" s="200">
        <f>Q503*H503</f>
        <v>0</v>
      </c>
      <c r="S503" s="200">
        <v>6.7000000000000004E-2</v>
      </c>
      <c r="T503" s="201">
        <f>S503*H503</f>
        <v>1.742</v>
      </c>
      <c r="AR503" s="23" t="s">
        <v>134</v>
      </c>
      <c r="AT503" s="23" t="s">
        <v>129</v>
      </c>
      <c r="AU503" s="23" t="s">
        <v>85</v>
      </c>
      <c r="AY503" s="23" t="s">
        <v>126</v>
      </c>
      <c r="BE503" s="202">
        <f>IF(N503="základní",J503,0)</f>
        <v>0</v>
      </c>
      <c r="BF503" s="202">
        <f>IF(N503="snížená",J503,0)</f>
        <v>0</v>
      </c>
      <c r="BG503" s="202">
        <f>IF(N503="zákl. přenesená",J503,0)</f>
        <v>0</v>
      </c>
      <c r="BH503" s="202">
        <f>IF(N503="sníž. přenesená",J503,0)</f>
        <v>0</v>
      </c>
      <c r="BI503" s="202">
        <f>IF(N503="nulová",J503,0)</f>
        <v>0</v>
      </c>
      <c r="BJ503" s="23" t="s">
        <v>80</v>
      </c>
      <c r="BK503" s="202">
        <f>ROUND(I503*H503,2)</f>
        <v>0</v>
      </c>
      <c r="BL503" s="23" t="s">
        <v>134</v>
      </c>
      <c r="BM503" s="23" t="s">
        <v>515</v>
      </c>
    </row>
    <row r="504" spans="2:65" s="11" customFormat="1" ht="13.5">
      <c r="B504" s="203"/>
      <c r="C504" s="204"/>
      <c r="D504" s="205" t="s">
        <v>136</v>
      </c>
      <c r="E504" s="206" t="s">
        <v>23</v>
      </c>
      <c r="F504" s="207" t="s">
        <v>431</v>
      </c>
      <c r="G504" s="204"/>
      <c r="H504" s="208">
        <v>3</v>
      </c>
      <c r="I504" s="209"/>
      <c r="J504" s="204"/>
      <c r="K504" s="204"/>
      <c r="L504" s="210"/>
      <c r="M504" s="211"/>
      <c r="N504" s="212"/>
      <c r="O504" s="212"/>
      <c r="P504" s="212"/>
      <c r="Q504" s="212"/>
      <c r="R504" s="212"/>
      <c r="S504" s="212"/>
      <c r="T504" s="213"/>
      <c r="AT504" s="214" t="s">
        <v>136</v>
      </c>
      <c r="AU504" s="214" t="s">
        <v>85</v>
      </c>
      <c r="AV504" s="11" t="s">
        <v>85</v>
      </c>
      <c r="AW504" s="11" t="s">
        <v>38</v>
      </c>
      <c r="AX504" s="11" t="s">
        <v>75</v>
      </c>
      <c r="AY504" s="214" t="s">
        <v>126</v>
      </c>
    </row>
    <row r="505" spans="2:65" s="11" customFormat="1" ht="13.5">
      <c r="B505" s="203"/>
      <c r="C505" s="204"/>
      <c r="D505" s="205" t="s">
        <v>136</v>
      </c>
      <c r="E505" s="206" t="s">
        <v>23</v>
      </c>
      <c r="F505" s="207" t="s">
        <v>432</v>
      </c>
      <c r="G505" s="204"/>
      <c r="H505" s="208">
        <v>3</v>
      </c>
      <c r="I505" s="209"/>
      <c r="J505" s="204"/>
      <c r="K505" s="204"/>
      <c r="L505" s="210"/>
      <c r="M505" s="211"/>
      <c r="N505" s="212"/>
      <c r="O505" s="212"/>
      <c r="P505" s="212"/>
      <c r="Q505" s="212"/>
      <c r="R505" s="212"/>
      <c r="S505" s="212"/>
      <c r="T505" s="213"/>
      <c r="AT505" s="214" t="s">
        <v>136</v>
      </c>
      <c r="AU505" s="214" t="s">
        <v>85</v>
      </c>
      <c r="AV505" s="11" t="s">
        <v>85</v>
      </c>
      <c r="AW505" s="11" t="s">
        <v>38</v>
      </c>
      <c r="AX505" s="11" t="s">
        <v>75</v>
      </c>
      <c r="AY505" s="214" t="s">
        <v>126</v>
      </c>
    </row>
    <row r="506" spans="2:65" s="11" customFormat="1" ht="13.5">
      <c r="B506" s="203"/>
      <c r="C506" s="204"/>
      <c r="D506" s="205" t="s">
        <v>136</v>
      </c>
      <c r="E506" s="206" t="s">
        <v>23</v>
      </c>
      <c r="F506" s="207" t="s">
        <v>439</v>
      </c>
      <c r="G506" s="204"/>
      <c r="H506" s="208">
        <v>10</v>
      </c>
      <c r="I506" s="209"/>
      <c r="J506" s="204"/>
      <c r="K506" s="204"/>
      <c r="L506" s="210"/>
      <c r="M506" s="211"/>
      <c r="N506" s="212"/>
      <c r="O506" s="212"/>
      <c r="P506" s="212"/>
      <c r="Q506" s="212"/>
      <c r="R506" s="212"/>
      <c r="S506" s="212"/>
      <c r="T506" s="213"/>
      <c r="AT506" s="214" t="s">
        <v>136</v>
      </c>
      <c r="AU506" s="214" t="s">
        <v>85</v>
      </c>
      <c r="AV506" s="11" t="s">
        <v>85</v>
      </c>
      <c r="AW506" s="11" t="s">
        <v>38</v>
      </c>
      <c r="AX506" s="11" t="s">
        <v>75</v>
      </c>
      <c r="AY506" s="214" t="s">
        <v>126</v>
      </c>
    </row>
    <row r="507" spans="2:65" s="11" customFormat="1" ht="13.5">
      <c r="B507" s="203"/>
      <c r="C507" s="204"/>
      <c r="D507" s="205" t="s">
        <v>136</v>
      </c>
      <c r="E507" s="206" t="s">
        <v>23</v>
      </c>
      <c r="F507" s="207" t="s">
        <v>516</v>
      </c>
      <c r="G507" s="204"/>
      <c r="H507" s="208">
        <v>5</v>
      </c>
      <c r="I507" s="209"/>
      <c r="J507" s="204"/>
      <c r="K507" s="204"/>
      <c r="L507" s="210"/>
      <c r="M507" s="211"/>
      <c r="N507" s="212"/>
      <c r="O507" s="212"/>
      <c r="P507" s="212"/>
      <c r="Q507" s="212"/>
      <c r="R507" s="212"/>
      <c r="S507" s="212"/>
      <c r="T507" s="213"/>
      <c r="AT507" s="214" t="s">
        <v>136</v>
      </c>
      <c r="AU507" s="214" t="s">
        <v>85</v>
      </c>
      <c r="AV507" s="11" t="s">
        <v>85</v>
      </c>
      <c r="AW507" s="11" t="s">
        <v>38</v>
      </c>
      <c r="AX507" s="11" t="s">
        <v>75</v>
      </c>
      <c r="AY507" s="214" t="s">
        <v>126</v>
      </c>
    </row>
    <row r="508" spans="2:65" s="11" customFormat="1" ht="13.5">
      <c r="B508" s="203"/>
      <c r="C508" s="204"/>
      <c r="D508" s="205" t="s">
        <v>136</v>
      </c>
      <c r="E508" s="206" t="s">
        <v>23</v>
      </c>
      <c r="F508" s="207" t="s">
        <v>441</v>
      </c>
      <c r="G508" s="204"/>
      <c r="H508" s="208">
        <v>5</v>
      </c>
      <c r="I508" s="209"/>
      <c r="J508" s="204"/>
      <c r="K508" s="204"/>
      <c r="L508" s="210"/>
      <c r="M508" s="211"/>
      <c r="N508" s="212"/>
      <c r="O508" s="212"/>
      <c r="P508" s="212"/>
      <c r="Q508" s="212"/>
      <c r="R508" s="212"/>
      <c r="S508" s="212"/>
      <c r="T508" s="213"/>
      <c r="AT508" s="214" t="s">
        <v>136</v>
      </c>
      <c r="AU508" s="214" t="s">
        <v>85</v>
      </c>
      <c r="AV508" s="11" t="s">
        <v>85</v>
      </c>
      <c r="AW508" s="11" t="s">
        <v>38</v>
      </c>
      <c r="AX508" s="11" t="s">
        <v>75</v>
      </c>
      <c r="AY508" s="214" t="s">
        <v>126</v>
      </c>
    </row>
    <row r="509" spans="2:65" s="12" customFormat="1" ht="13.5">
      <c r="B509" s="215"/>
      <c r="C509" s="216"/>
      <c r="D509" s="205" t="s">
        <v>136</v>
      </c>
      <c r="E509" s="217" t="s">
        <v>23</v>
      </c>
      <c r="F509" s="218" t="s">
        <v>150</v>
      </c>
      <c r="G509" s="216"/>
      <c r="H509" s="219">
        <v>26</v>
      </c>
      <c r="I509" s="220"/>
      <c r="J509" s="216"/>
      <c r="K509" s="216"/>
      <c r="L509" s="221"/>
      <c r="M509" s="222"/>
      <c r="N509" s="223"/>
      <c r="O509" s="223"/>
      <c r="P509" s="223"/>
      <c r="Q509" s="223"/>
      <c r="R509" s="223"/>
      <c r="S509" s="223"/>
      <c r="T509" s="224"/>
      <c r="AT509" s="225" t="s">
        <v>136</v>
      </c>
      <c r="AU509" s="225" t="s">
        <v>85</v>
      </c>
      <c r="AV509" s="12" t="s">
        <v>134</v>
      </c>
      <c r="AW509" s="12" t="s">
        <v>38</v>
      </c>
      <c r="AX509" s="12" t="s">
        <v>80</v>
      </c>
      <c r="AY509" s="225" t="s">
        <v>126</v>
      </c>
    </row>
    <row r="510" spans="2:65" s="1" customFormat="1" ht="16.5" customHeight="1">
      <c r="B510" s="41"/>
      <c r="C510" s="191" t="s">
        <v>517</v>
      </c>
      <c r="D510" s="191" t="s">
        <v>129</v>
      </c>
      <c r="E510" s="192" t="s">
        <v>518</v>
      </c>
      <c r="F510" s="193" t="s">
        <v>519</v>
      </c>
      <c r="G510" s="194" t="s">
        <v>140</v>
      </c>
      <c r="H510" s="195">
        <v>26.88</v>
      </c>
      <c r="I510" s="196"/>
      <c r="J510" s="197">
        <f>ROUND(I510*H510,2)</f>
        <v>0</v>
      </c>
      <c r="K510" s="193" t="s">
        <v>133</v>
      </c>
      <c r="L510" s="61"/>
      <c r="M510" s="198" t="s">
        <v>23</v>
      </c>
      <c r="N510" s="199" t="s">
        <v>46</v>
      </c>
      <c r="O510" s="42"/>
      <c r="P510" s="200">
        <f>O510*H510</f>
        <v>0</v>
      </c>
      <c r="Q510" s="200">
        <v>0</v>
      </c>
      <c r="R510" s="200">
        <f>Q510*H510</f>
        <v>0</v>
      </c>
      <c r="S510" s="200">
        <v>1.4999999999999999E-2</v>
      </c>
      <c r="T510" s="201">
        <f>S510*H510</f>
        <v>0.40319999999999995</v>
      </c>
      <c r="AR510" s="23" t="s">
        <v>134</v>
      </c>
      <c r="AT510" s="23" t="s">
        <v>129</v>
      </c>
      <c r="AU510" s="23" t="s">
        <v>85</v>
      </c>
      <c r="AY510" s="23" t="s">
        <v>126</v>
      </c>
      <c r="BE510" s="202">
        <f>IF(N510="základní",J510,0)</f>
        <v>0</v>
      </c>
      <c r="BF510" s="202">
        <f>IF(N510="snížená",J510,0)</f>
        <v>0</v>
      </c>
      <c r="BG510" s="202">
        <f>IF(N510="zákl. přenesená",J510,0)</f>
        <v>0</v>
      </c>
      <c r="BH510" s="202">
        <f>IF(N510="sníž. přenesená",J510,0)</f>
        <v>0</v>
      </c>
      <c r="BI510" s="202">
        <f>IF(N510="nulová",J510,0)</f>
        <v>0</v>
      </c>
      <c r="BJ510" s="23" t="s">
        <v>80</v>
      </c>
      <c r="BK510" s="202">
        <f>ROUND(I510*H510,2)</f>
        <v>0</v>
      </c>
      <c r="BL510" s="23" t="s">
        <v>134</v>
      </c>
      <c r="BM510" s="23" t="s">
        <v>520</v>
      </c>
    </row>
    <row r="511" spans="2:65" s="11" customFormat="1" ht="13.5">
      <c r="B511" s="203"/>
      <c r="C511" s="204"/>
      <c r="D511" s="205" t="s">
        <v>136</v>
      </c>
      <c r="E511" s="206" t="s">
        <v>23</v>
      </c>
      <c r="F511" s="207" t="s">
        <v>446</v>
      </c>
      <c r="G511" s="204"/>
      <c r="H511" s="208">
        <v>13.44</v>
      </c>
      <c r="I511" s="209"/>
      <c r="J511" s="204"/>
      <c r="K511" s="204"/>
      <c r="L511" s="210"/>
      <c r="M511" s="211"/>
      <c r="N511" s="212"/>
      <c r="O511" s="212"/>
      <c r="P511" s="212"/>
      <c r="Q511" s="212"/>
      <c r="R511" s="212"/>
      <c r="S511" s="212"/>
      <c r="T511" s="213"/>
      <c r="AT511" s="214" t="s">
        <v>136</v>
      </c>
      <c r="AU511" s="214" t="s">
        <v>85</v>
      </c>
      <c r="AV511" s="11" t="s">
        <v>85</v>
      </c>
      <c r="AW511" s="11" t="s">
        <v>38</v>
      </c>
      <c r="AX511" s="11" t="s">
        <v>75</v>
      </c>
      <c r="AY511" s="214" t="s">
        <v>126</v>
      </c>
    </row>
    <row r="512" spans="2:65" s="11" customFormat="1" ht="13.5">
      <c r="B512" s="203"/>
      <c r="C512" s="204"/>
      <c r="D512" s="205" t="s">
        <v>136</v>
      </c>
      <c r="E512" s="206" t="s">
        <v>23</v>
      </c>
      <c r="F512" s="207" t="s">
        <v>447</v>
      </c>
      <c r="G512" s="204"/>
      <c r="H512" s="208">
        <v>13.44</v>
      </c>
      <c r="I512" s="209"/>
      <c r="J512" s="204"/>
      <c r="K512" s="204"/>
      <c r="L512" s="210"/>
      <c r="M512" s="211"/>
      <c r="N512" s="212"/>
      <c r="O512" s="212"/>
      <c r="P512" s="212"/>
      <c r="Q512" s="212"/>
      <c r="R512" s="212"/>
      <c r="S512" s="212"/>
      <c r="T512" s="213"/>
      <c r="AT512" s="214" t="s">
        <v>136</v>
      </c>
      <c r="AU512" s="214" t="s">
        <v>85</v>
      </c>
      <c r="AV512" s="11" t="s">
        <v>85</v>
      </c>
      <c r="AW512" s="11" t="s">
        <v>38</v>
      </c>
      <c r="AX512" s="11" t="s">
        <v>75</v>
      </c>
      <c r="AY512" s="214" t="s">
        <v>126</v>
      </c>
    </row>
    <row r="513" spans="2:65" s="12" customFormat="1" ht="13.5">
      <c r="B513" s="215"/>
      <c r="C513" s="216"/>
      <c r="D513" s="205" t="s">
        <v>136</v>
      </c>
      <c r="E513" s="217" t="s">
        <v>23</v>
      </c>
      <c r="F513" s="218" t="s">
        <v>150</v>
      </c>
      <c r="G513" s="216"/>
      <c r="H513" s="219">
        <v>26.88</v>
      </c>
      <c r="I513" s="220"/>
      <c r="J513" s="216"/>
      <c r="K513" s="216"/>
      <c r="L513" s="221"/>
      <c r="M513" s="222"/>
      <c r="N513" s="223"/>
      <c r="O513" s="223"/>
      <c r="P513" s="223"/>
      <c r="Q513" s="223"/>
      <c r="R513" s="223"/>
      <c r="S513" s="223"/>
      <c r="T513" s="224"/>
      <c r="AT513" s="225" t="s">
        <v>136</v>
      </c>
      <c r="AU513" s="225" t="s">
        <v>85</v>
      </c>
      <c r="AV513" s="12" t="s">
        <v>134</v>
      </c>
      <c r="AW513" s="12" t="s">
        <v>38</v>
      </c>
      <c r="AX513" s="12" t="s">
        <v>80</v>
      </c>
      <c r="AY513" s="225" t="s">
        <v>126</v>
      </c>
    </row>
    <row r="514" spans="2:65" s="1" customFormat="1" ht="16.5" customHeight="1">
      <c r="B514" s="41"/>
      <c r="C514" s="191" t="s">
        <v>521</v>
      </c>
      <c r="D514" s="191" t="s">
        <v>129</v>
      </c>
      <c r="E514" s="192" t="s">
        <v>522</v>
      </c>
      <c r="F514" s="193" t="s">
        <v>523</v>
      </c>
      <c r="G514" s="194" t="s">
        <v>140</v>
      </c>
      <c r="H514" s="195">
        <v>0.8</v>
      </c>
      <c r="I514" s="196"/>
      <c r="J514" s="197">
        <f>ROUND(I514*H514,2)</f>
        <v>0</v>
      </c>
      <c r="K514" s="193" t="s">
        <v>133</v>
      </c>
      <c r="L514" s="61"/>
      <c r="M514" s="198" t="s">
        <v>23</v>
      </c>
      <c r="N514" s="199" t="s">
        <v>46</v>
      </c>
      <c r="O514" s="42"/>
      <c r="P514" s="200">
        <f>O514*H514</f>
        <v>0</v>
      </c>
      <c r="Q514" s="200">
        <v>0</v>
      </c>
      <c r="R514" s="200">
        <f>Q514*H514</f>
        <v>0</v>
      </c>
      <c r="S514" s="200">
        <v>4.0000000000000001E-3</v>
      </c>
      <c r="T514" s="201">
        <f>S514*H514</f>
        <v>3.2000000000000002E-3</v>
      </c>
      <c r="AR514" s="23" t="s">
        <v>134</v>
      </c>
      <c r="AT514" s="23" t="s">
        <v>129</v>
      </c>
      <c r="AU514" s="23" t="s">
        <v>85</v>
      </c>
      <c r="AY514" s="23" t="s">
        <v>126</v>
      </c>
      <c r="BE514" s="202">
        <f>IF(N514="základní",J514,0)</f>
        <v>0</v>
      </c>
      <c r="BF514" s="202">
        <f>IF(N514="snížená",J514,0)</f>
        <v>0</v>
      </c>
      <c r="BG514" s="202">
        <f>IF(N514="zákl. přenesená",J514,0)</f>
        <v>0</v>
      </c>
      <c r="BH514" s="202">
        <f>IF(N514="sníž. přenesená",J514,0)</f>
        <v>0</v>
      </c>
      <c r="BI514" s="202">
        <f>IF(N514="nulová",J514,0)</f>
        <v>0</v>
      </c>
      <c r="BJ514" s="23" t="s">
        <v>80</v>
      </c>
      <c r="BK514" s="202">
        <f>ROUND(I514*H514,2)</f>
        <v>0</v>
      </c>
      <c r="BL514" s="23" t="s">
        <v>134</v>
      </c>
      <c r="BM514" s="23" t="s">
        <v>524</v>
      </c>
    </row>
    <row r="515" spans="2:65" s="11" customFormat="1" ht="13.5">
      <c r="B515" s="203"/>
      <c r="C515" s="204"/>
      <c r="D515" s="205" t="s">
        <v>136</v>
      </c>
      <c r="E515" s="206" t="s">
        <v>23</v>
      </c>
      <c r="F515" s="207" t="s">
        <v>525</v>
      </c>
      <c r="G515" s="204"/>
      <c r="H515" s="208">
        <v>0.4</v>
      </c>
      <c r="I515" s="209"/>
      <c r="J515" s="204"/>
      <c r="K515" s="204"/>
      <c r="L515" s="210"/>
      <c r="M515" s="211"/>
      <c r="N515" s="212"/>
      <c r="O515" s="212"/>
      <c r="P515" s="212"/>
      <c r="Q515" s="212"/>
      <c r="R515" s="212"/>
      <c r="S515" s="212"/>
      <c r="T515" s="213"/>
      <c r="AT515" s="214" t="s">
        <v>136</v>
      </c>
      <c r="AU515" s="214" t="s">
        <v>85</v>
      </c>
      <c r="AV515" s="11" t="s">
        <v>85</v>
      </c>
      <c r="AW515" s="11" t="s">
        <v>38</v>
      </c>
      <c r="AX515" s="11" t="s">
        <v>75</v>
      </c>
      <c r="AY515" s="214" t="s">
        <v>126</v>
      </c>
    </row>
    <row r="516" spans="2:65" s="11" customFormat="1" ht="13.5">
      <c r="B516" s="203"/>
      <c r="C516" s="204"/>
      <c r="D516" s="205" t="s">
        <v>136</v>
      </c>
      <c r="E516" s="206" t="s">
        <v>23</v>
      </c>
      <c r="F516" s="207" t="s">
        <v>526</v>
      </c>
      <c r="G516" s="204"/>
      <c r="H516" s="208">
        <v>0.4</v>
      </c>
      <c r="I516" s="209"/>
      <c r="J516" s="204"/>
      <c r="K516" s="204"/>
      <c r="L516" s="210"/>
      <c r="M516" s="211"/>
      <c r="N516" s="212"/>
      <c r="O516" s="212"/>
      <c r="P516" s="212"/>
      <c r="Q516" s="212"/>
      <c r="R516" s="212"/>
      <c r="S516" s="212"/>
      <c r="T516" s="213"/>
      <c r="AT516" s="214" t="s">
        <v>136</v>
      </c>
      <c r="AU516" s="214" t="s">
        <v>85</v>
      </c>
      <c r="AV516" s="11" t="s">
        <v>85</v>
      </c>
      <c r="AW516" s="11" t="s">
        <v>38</v>
      </c>
      <c r="AX516" s="11" t="s">
        <v>75</v>
      </c>
      <c r="AY516" s="214" t="s">
        <v>126</v>
      </c>
    </row>
    <row r="517" spans="2:65" s="12" customFormat="1" ht="13.5">
      <c r="B517" s="215"/>
      <c r="C517" s="216"/>
      <c r="D517" s="205" t="s">
        <v>136</v>
      </c>
      <c r="E517" s="217" t="s">
        <v>23</v>
      </c>
      <c r="F517" s="218" t="s">
        <v>150</v>
      </c>
      <c r="G517" s="216"/>
      <c r="H517" s="219">
        <v>0.8</v>
      </c>
      <c r="I517" s="220"/>
      <c r="J517" s="216"/>
      <c r="K517" s="216"/>
      <c r="L517" s="221"/>
      <c r="M517" s="222"/>
      <c r="N517" s="223"/>
      <c r="O517" s="223"/>
      <c r="P517" s="223"/>
      <c r="Q517" s="223"/>
      <c r="R517" s="223"/>
      <c r="S517" s="223"/>
      <c r="T517" s="224"/>
      <c r="AT517" s="225" t="s">
        <v>136</v>
      </c>
      <c r="AU517" s="225" t="s">
        <v>85</v>
      </c>
      <c r="AV517" s="12" t="s">
        <v>134</v>
      </c>
      <c r="AW517" s="12" t="s">
        <v>38</v>
      </c>
      <c r="AX517" s="12" t="s">
        <v>80</v>
      </c>
      <c r="AY517" s="225" t="s">
        <v>126</v>
      </c>
    </row>
    <row r="518" spans="2:65" s="1" customFormat="1" ht="16.5" customHeight="1">
      <c r="B518" s="41"/>
      <c r="C518" s="191" t="s">
        <v>527</v>
      </c>
      <c r="D518" s="191" t="s">
        <v>129</v>
      </c>
      <c r="E518" s="192" t="s">
        <v>528</v>
      </c>
      <c r="F518" s="193" t="s">
        <v>529</v>
      </c>
      <c r="G518" s="194" t="s">
        <v>132</v>
      </c>
      <c r="H518" s="195">
        <v>1</v>
      </c>
      <c r="I518" s="196"/>
      <c r="J518" s="197">
        <f>ROUND(I518*H518,2)</f>
        <v>0</v>
      </c>
      <c r="K518" s="193" t="s">
        <v>133</v>
      </c>
      <c r="L518" s="61"/>
      <c r="M518" s="198" t="s">
        <v>23</v>
      </c>
      <c r="N518" s="199" t="s">
        <v>46</v>
      </c>
      <c r="O518" s="42"/>
      <c r="P518" s="200">
        <f>O518*H518</f>
        <v>0</v>
      </c>
      <c r="Q518" s="200">
        <v>0</v>
      </c>
      <c r="R518" s="200">
        <f>Q518*H518</f>
        <v>0</v>
      </c>
      <c r="S518" s="200">
        <v>5.5E-2</v>
      </c>
      <c r="T518" s="201">
        <f>S518*H518</f>
        <v>5.5E-2</v>
      </c>
      <c r="AR518" s="23" t="s">
        <v>134</v>
      </c>
      <c r="AT518" s="23" t="s">
        <v>129</v>
      </c>
      <c r="AU518" s="23" t="s">
        <v>85</v>
      </c>
      <c r="AY518" s="23" t="s">
        <v>126</v>
      </c>
      <c r="BE518" s="202">
        <f>IF(N518="základní",J518,0)</f>
        <v>0</v>
      </c>
      <c r="BF518" s="202">
        <f>IF(N518="snížená",J518,0)</f>
        <v>0</v>
      </c>
      <c r="BG518" s="202">
        <f>IF(N518="zákl. přenesená",J518,0)</f>
        <v>0</v>
      </c>
      <c r="BH518" s="202">
        <f>IF(N518="sníž. přenesená",J518,0)</f>
        <v>0</v>
      </c>
      <c r="BI518" s="202">
        <f>IF(N518="nulová",J518,0)</f>
        <v>0</v>
      </c>
      <c r="BJ518" s="23" t="s">
        <v>80</v>
      </c>
      <c r="BK518" s="202">
        <f>ROUND(I518*H518,2)</f>
        <v>0</v>
      </c>
      <c r="BL518" s="23" t="s">
        <v>134</v>
      </c>
      <c r="BM518" s="23" t="s">
        <v>530</v>
      </c>
    </row>
    <row r="519" spans="2:65" s="11" customFormat="1" ht="13.5">
      <c r="B519" s="203"/>
      <c r="C519" s="204"/>
      <c r="D519" s="205" t="s">
        <v>136</v>
      </c>
      <c r="E519" s="206" t="s">
        <v>23</v>
      </c>
      <c r="F519" s="207" t="s">
        <v>331</v>
      </c>
      <c r="G519" s="204"/>
      <c r="H519" s="208">
        <v>1</v>
      </c>
      <c r="I519" s="209"/>
      <c r="J519" s="204"/>
      <c r="K519" s="204"/>
      <c r="L519" s="210"/>
      <c r="M519" s="211"/>
      <c r="N519" s="212"/>
      <c r="O519" s="212"/>
      <c r="P519" s="212"/>
      <c r="Q519" s="212"/>
      <c r="R519" s="212"/>
      <c r="S519" s="212"/>
      <c r="T519" s="213"/>
      <c r="AT519" s="214" t="s">
        <v>136</v>
      </c>
      <c r="AU519" s="214" t="s">
        <v>85</v>
      </c>
      <c r="AV519" s="11" t="s">
        <v>85</v>
      </c>
      <c r="AW519" s="11" t="s">
        <v>38</v>
      </c>
      <c r="AX519" s="11" t="s">
        <v>80</v>
      </c>
      <c r="AY519" s="214" t="s">
        <v>126</v>
      </c>
    </row>
    <row r="520" spans="2:65" s="1" customFormat="1" ht="16.5" customHeight="1">
      <c r="B520" s="41"/>
      <c r="C520" s="191" t="s">
        <v>531</v>
      </c>
      <c r="D520" s="191" t="s">
        <v>129</v>
      </c>
      <c r="E520" s="192" t="s">
        <v>532</v>
      </c>
      <c r="F520" s="193" t="s">
        <v>533</v>
      </c>
      <c r="G520" s="194" t="s">
        <v>140</v>
      </c>
      <c r="H520" s="195">
        <v>3.84</v>
      </c>
      <c r="I520" s="196"/>
      <c r="J520" s="197">
        <f>ROUND(I520*H520,2)</f>
        <v>0</v>
      </c>
      <c r="K520" s="193" t="s">
        <v>133</v>
      </c>
      <c r="L520" s="61"/>
      <c r="M520" s="198" t="s">
        <v>23</v>
      </c>
      <c r="N520" s="199" t="s">
        <v>46</v>
      </c>
      <c r="O520" s="42"/>
      <c r="P520" s="200">
        <f>O520*H520</f>
        <v>0</v>
      </c>
      <c r="Q520" s="200">
        <v>0</v>
      </c>
      <c r="R520" s="200">
        <f>Q520*H520</f>
        <v>0</v>
      </c>
      <c r="S520" s="200">
        <v>7.5999999999999998E-2</v>
      </c>
      <c r="T520" s="201">
        <f>S520*H520</f>
        <v>0.29183999999999999</v>
      </c>
      <c r="AR520" s="23" t="s">
        <v>134</v>
      </c>
      <c r="AT520" s="23" t="s">
        <v>129</v>
      </c>
      <c r="AU520" s="23" t="s">
        <v>85</v>
      </c>
      <c r="AY520" s="23" t="s">
        <v>126</v>
      </c>
      <c r="BE520" s="202">
        <f>IF(N520="základní",J520,0)</f>
        <v>0</v>
      </c>
      <c r="BF520" s="202">
        <f>IF(N520="snížená",J520,0)</f>
        <v>0</v>
      </c>
      <c r="BG520" s="202">
        <f>IF(N520="zákl. přenesená",J520,0)</f>
        <v>0</v>
      </c>
      <c r="BH520" s="202">
        <f>IF(N520="sníž. přenesená",J520,0)</f>
        <v>0</v>
      </c>
      <c r="BI520" s="202">
        <f>IF(N520="nulová",J520,0)</f>
        <v>0</v>
      </c>
      <c r="BJ520" s="23" t="s">
        <v>80</v>
      </c>
      <c r="BK520" s="202">
        <f>ROUND(I520*H520,2)</f>
        <v>0</v>
      </c>
      <c r="BL520" s="23" t="s">
        <v>134</v>
      </c>
      <c r="BM520" s="23" t="s">
        <v>534</v>
      </c>
    </row>
    <row r="521" spans="2:65" s="11" customFormat="1" ht="13.5">
      <c r="B521" s="203"/>
      <c r="C521" s="204"/>
      <c r="D521" s="205" t="s">
        <v>136</v>
      </c>
      <c r="E521" s="206" t="s">
        <v>23</v>
      </c>
      <c r="F521" s="207" t="s">
        <v>433</v>
      </c>
      <c r="G521" s="204"/>
      <c r="H521" s="208">
        <v>1.92</v>
      </c>
      <c r="I521" s="209"/>
      <c r="J521" s="204"/>
      <c r="K521" s="204"/>
      <c r="L521" s="210"/>
      <c r="M521" s="211"/>
      <c r="N521" s="212"/>
      <c r="O521" s="212"/>
      <c r="P521" s="212"/>
      <c r="Q521" s="212"/>
      <c r="R521" s="212"/>
      <c r="S521" s="212"/>
      <c r="T521" s="213"/>
      <c r="AT521" s="214" t="s">
        <v>136</v>
      </c>
      <c r="AU521" s="214" t="s">
        <v>85</v>
      </c>
      <c r="AV521" s="11" t="s">
        <v>85</v>
      </c>
      <c r="AW521" s="11" t="s">
        <v>38</v>
      </c>
      <c r="AX521" s="11" t="s">
        <v>75</v>
      </c>
      <c r="AY521" s="214" t="s">
        <v>126</v>
      </c>
    </row>
    <row r="522" spans="2:65" s="11" customFormat="1" ht="13.5">
      <c r="B522" s="203"/>
      <c r="C522" s="204"/>
      <c r="D522" s="205" t="s">
        <v>136</v>
      </c>
      <c r="E522" s="206" t="s">
        <v>23</v>
      </c>
      <c r="F522" s="207" t="s">
        <v>434</v>
      </c>
      <c r="G522" s="204"/>
      <c r="H522" s="208">
        <v>1.92</v>
      </c>
      <c r="I522" s="209"/>
      <c r="J522" s="204"/>
      <c r="K522" s="204"/>
      <c r="L522" s="210"/>
      <c r="M522" s="211"/>
      <c r="N522" s="212"/>
      <c r="O522" s="212"/>
      <c r="P522" s="212"/>
      <c r="Q522" s="212"/>
      <c r="R522" s="212"/>
      <c r="S522" s="212"/>
      <c r="T522" s="213"/>
      <c r="AT522" s="214" t="s">
        <v>136</v>
      </c>
      <c r="AU522" s="214" t="s">
        <v>85</v>
      </c>
      <c r="AV522" s="11" t="s">
        <v>85</v>
      </c>
      <c r="AW522" s="11" t="s">
        <v>38</v>
      </c>
      <c r="AX522" s="11" t="s">
        <v>75</v>
      </c>
      <c r="AY522" s="214" t="s">
        <v>126</v>
      </c>
    </row>
    <row r="523" spans="2:65" s="12" customFormat="1" ht="13.5">
      <c r="B523" s="215"/>
      <c r="C523" s="216"/>
      <c r="D523" s="205" t="s">
        <v>136</v>
      </c>
      <c r="E523" s="217" t="s">
        <v>23</v>
      </c>
      <c r="F523" s="218" t="s">
        <v>150</v>
      </c>
      <c r="G523" s="216"/>
      <c r="H523" s="219">
        <v>3.84</v>
      </c>
      <c r="I523" s="220"/>
      <c r="J523" s="216"/>
      <c r="K523" s="216"/>
      <c r="L523" s="221"/>
      <c r="M523" s="222"/>
      <c r="N523" s="223"/>
      <c r="O523" s="223"/>
      <c r="P523" s="223"/>
      <c r="Q523" s="223"/>
      <c r="R523" s="223"/>
      <c r="S523" s="223"/>
      <c r="T523" s="224"/>
      <c r="AT523" s="225" t="s">
        <v>136</v>
      </c>
      <c r="AU523" s="225" t="s">
        <v>85</v>
      </c>
      <c r="AV523" s="12" t="s">
        <v>134</v>
      </c>
      <c r="AW523" s="12" t="s">
        <v>38</v>
      </c>
      <c r="AX523" s="12" t="s">
        <v>80</v>
      </c>
      <c r="AY523" s="225" t="s">
        <v>126</v>
      </c>
    </row>
    <row r="524" spans="2:65" s="1" customFormat="1" ht="16.5" customHeight="1">
      <c r="B524" s="41"/>
      <c r="C524" s="191" t="s">
        <v>535</v>
      </c>
      <c r="D524" s="191" t="s">
        <v>129</v>
      </c>
      <c r="E524" s="192" t="s">
        <v>536</v>
      </c>
      <c r="F524" s="193" t="s">
        <v>537</v>
      </c>
      <c r="G524" s="194" t="s">
        <v>146</v>
      </c>
      <c r="H524" s="195">
        <v>0.8</v>
      </c>
      <c r="I524" s="196"/>
      <c r="J524" s="197">
        <f>ROUND(I524*H524,2)</f>
        <v>0</v>
      </c>
      <c r="K524" s="193" t="s">
        <v>133</v>
      </c>
      <c r="L524" s="61"/>
      <c r="M524" s="198" t="s">
        <v>23</v>
      </c>
      <c r="N524" s="199" t="s">
        <v>46</v>
      </c>
      <c r="O524" s="42"/>
      <c r="P524" s="200">
        <f>O524*H524</f>
        <v>0</v>
      </c>
      <c r="Q524" s="200">
        <v>4.6000000000000001E-4</v>
      </c>
      <c r="R524" s="200">
        <f>Q524*H524</f>
        <v>3.6800000000000005E-4</v>
      </c>
      <c r="S524" s="200">
        <v>0</v>
      </c>
      <c r="T524" s="201">
        <f>S524*H524</f>
        <v>0</v>
      </c>
      <c r="AR524" s="23" t="s">
        <v>134</v>
      </c>
      <c r="AT524" s="23" t="s">
        <v>129</v>
      </c>
      <c r="AU524" s="23" t="s">
        <v>85</v>
      </c>
      <c r="AY524" s="23" t="s">
        <v>126</v>
      </c>
      <c r="BE524" s="202">
        <f>IF(N524="základní",J524,0)</f>
        <v>0</v>
      </c>
      <c r="BF524" s="202">
        <f>IF(N524="snížená",J524,0)</f>
        <v>0</v>
      </c>
      <c r="BG524" s="202">
        <f>IF(N524="zákl. přenesená",J524,0)</f>
        <v>0</v>
      </c>
      <c r="BH524" s="202">
        <f>IF(N524="sníž. přenesená",J524,0)</f>
        <v>0</v>
      </c>
      <c r="BI524" s="202">
        <f>IF(N524="nulová",J524,0)</f>
        <v>0</v>
      </c>
      <c r="BJ524" s="23" t="s">
        <v>80</v>
      </c>
      <c r="BK524" s="202">
        <f>ROUND(I524*H524,2)</f>
        <v>0</v>
      </c>
      <c r="BL524" s="23" t="s">
        <v>134</v>
      </c>
      <c r="BM524" s="23" t="s">
        <v>538</v>
      </c>
    </row>
    <row r="525" spans="2:65" s="11" customFormat="1" ht="13.5">
      <c r="B525" s="203"/>
      <c r="C525" s="204"/>
      <c r="D525" s="205" t="s">
        <v>136</v>
      </c>
      <c r="E525" s="206" t="s">
        <v>23</v>
      </c>
      <c r="F525" s="207" t="s">
        <v>539</v>
      </c>
      <c r="G525" s="204"/>
      <c r="H525" s="208">
        <v>0.8</v>
      </c>
      <c r="I525" s="209"/>
      <c r="J525" s="204"/>
      <c r="K525" s="204"/>
      <c r="L525" s="210"/>
      <c r="M525" s="211"/>
      <c r="N525" s="212"/>
      <c r="O525" s="212"/>
      <c r="P525" s="212"/>
      <c r="Q525" s="212"/>
      <c r="R525" s="212"/>
      <c r="S525" s="212"/>
      <c r="T525" s="213"/>
      <c r="AT525" s="214" t="s">
        <v>136</v>
      </c>
      <c r="AU525" s="214" t="s">
        <v>85</v>
      </c>
      <c r="AV525" s="11" t="s">
        <v>85</v>
      </c>
      <c r="AW525" s="11" t="s">
        <v>38</v>
      </c>
      <c r="AX525" s="11" t="s">
        <v>80</v>
      </c>
      <c r="AY525" s="214" t="s">
        <v>126</v>
      </c>
    </row>
    <row r="526" spans="2:65" s="1" customFormat="1" ht="25.5" customHeight="1">
      <c r="B526" s="41"/>
      <c r="C526" s="191" t="s">
        <v>540</v>
      </c>
      <c r="D526" s="191" t="s">
        <v>129</v>
      </c>
      <c r="E526" s="192" t="s">
        <v>541</v>
      </c>
      <c r="F526" s="193" t="s">
        <v>542</v>
      </c>
      <c r="G526" s="194" t="s">
        <v>140</v>
      </c>
      <c r="H526" s="195">
        <v>0.23100000000000001</v>
      </c>
      <c r="I526" s="196"/>
      <c r="J526" s="197">
        <f>ROUND(I526*H526,2)</f>
        <v>0</v>
      </c>
      <c r="K526" s="193" t="s">
        <v>133</v>
      </c>
      <c r="L526" s="61"/>
      <c r="M526" s="198" t="s">
        <v>23</v>
      </c>
      <c r="N526" s="199" t="s">
        <v>46</v>
      </c>
      <c r="O526" s="42"/>
      <c r="P526" s="200">
        <f>O526*H526</f>
        <v>0</v>
      </c>
      <c r="Q526" s="200">
        <v>0</v>
      </c>
      <c r="R526" s="200">
        <f>Q526*H526</f>
        <v>0</v>
      </c>
      <c r="S526" s="200">
        <v>4.5999999999999999E-2</v>
      </c>
      <c r="T526" s="201">
        <f>S526*H526</f>
        <v>1.0626E-2</v>
      </c>
      <c r="AR526" s="23" t="s">
        <v>134</v>
      </c>
      <c r="AT526" s="23" t="s">
        <v>129</v>
      </c>
      <c r="AU526" s="23" t="s">
        <v>85</v>
      </c>
      <c r="AY526" s="23" t="s">
        <v>126</v>
      </c>
      <c r="BE526" s="202">
        <f>IF(N526="základní",J526,0)</f>
        <v>0</v>
      </c>
      <c r="BF526" s="202">
        <f>IF(N526="snížená",J526,0)</f>
        <v>0</v>
      </c>
      <c r="BG526" s="202">
        <f>IF(N526="zákl. přenesená",J526,0)</f>
        <v>0</v>
      </c>
      <c r="BH526" s="202">
        <f>IF(N526="sníž. přenesená",J526,0)</f>
        <v>0</v>
      </c>
      <c r="BI526" s="202">
        <f>IF(N526="nulová",J526,0)</f>
        <v>0</v>
      </c>
      <c r="BJ526" s="23" t="s">
        <v>80</v>
      </c>
      <c r="BK526" s="202">
        <f>ROUND(I526*H526,2)</f>
        <v>0</v>
      </c>
      <c r="BL526" s="23" t="s">
        <v>134</v>
      </c>
      <c r="BM526" s="23" t="s">
        <v>543</v>
      </c>
    </row>
    <row r="527" spans="2:65" s="13" customFormat="1" ht="13.5">
      <c r="B527" s="236"/>
      <c r="C527" s="237"/>
      <c r="D527" s="205" t="s">
        <v>136</v>
      </c>
      <c r="E527" s="238" t="s">
        <v>23</v>
      </c>
      <c r="F527" s="239" t="s">
        <v>544</v>
      </c>
      <c r="G527" s="237"/>
      <c r="H527" s="238" t="s">
        <v>23</v>
      </c>
      <c r="I527" s="240"/>
      <c r="J527" s="237"/>
      <c r="K527" s="237"/>
      <c r="L527" s="241"/>
      <c r="M527" s="242"/>
      <c r="N527" s="243"/>
      <c r="O527" s="243"/>
      <c r="P527" s="243"/>
      <c r="Q527" s="243"/>
      <c r="R527" s="243"/>
      <c r="S527" s="243"/>
      <c r="T527" s="244"/>
      <c r="AT527" s="245" t="s">
        <v>136</v>
      </c>
      <c r="AU527" s="245" t="s">
        <v>85</v>
      </c>
      <c r="AV527" s="13" t="s">
        <v>80</v>
      </c>
      <c r="AW527" s="13" t="s">
        <v>38</v>
      </c>
      <c r="AX527" s="13" t="s">
        <v>75</v>
      </c>
      <c r="AY527" s="245" t="s">
        <v>126</v>
      </c>
    </row>
    <row r="528" spans="2:65" s="11" customFormat="1" ht="13.5">
      <c r="B528" s="203"/>
      <c r="C528" s="204"/>
      <c r="D528" s="205" t="s">
        <v>136</v>
      </c>
      <c r="E528" s="206" t="s">
        <v>23</v>
      </c>
      <c r="F528" s="207" t="s">
        <v>378</v>
      </c>
      <c r="G528" s="204"/>
      <c r="H528" s="208">
        <v>0.23100000000000001</v>
      </c>
      <c r="I528" s="209"/>
      <c r="J528" s="204"/>
      <c r="K528" s="204"/>
      <c r="L528" s="210"/>
      <c r="M528" s="211"/>
      <c r="N528" s="212"/>
      <c r="O528" s="212"/>
      <c r="P528" s="212"/>
      <c r="Q528" s="212"/>
      <c r="R528" s="212"/>
      <c r="S528" s="212"/>
      <c r="T528" s="213"/>
      <c r="AT528" s="214" t="s">
        <v>136</v>
      </c>
      <c r="AU528" s="214" t="s">
        <v>85</v>
      </c>
      <c r="AV528" s="11" t="s">
        <v>85</v>
      </c>
      <c r="AW528" s="11" t="s">
        <v>38</v>
      </c>
      <c r="AX528" s="11" t="s">
        <v>75</v>
      </c>
      <c r="AY528" s="214" t="s">
        <v>126</v>
      </c>
    </row>
    <row r="529" spans="2:65" s="12" customFormat="1" ht="13.5">
      <c r="B529" s="215"/>
      <c r="C529" s="216"/>
      <c r="D529" s="205" t="s">
        <v>136</v>
      </c>
      <c r="E529" s="217" t="s">
        <v>23</v>
      </c>
      <c r="F529" s="218" t="s">
        <v>150</v>
      </c>
      <c r="G529" s="216"/>
      <c r="H529" s="219">
        <v>0.23100000000000001</v>
      </c>
      <c r="I529" s="220"/>
      <c r="J529" s="216"/>
      <c r="K529" s="216"/>
      <c r="L529" s="221"/>
      <c r="M529" s="222"/>
      <c r="N529" s="223"/>
      <c r="O529" s="223"/>
      <c r="P529" s="223"/>
      <c r="Q529" s="223"/>
      <c r="R529" s="223"/>
      <c r="S529" s="223"/>
      <c r="T529" s="224"/>
      <c r="AT529" s="225" t="s">
        <v>136</v>
      </c>
      <c r="AU529" s="225" t="s">
        <v>85</v>
      </c>
      <c r="AV529" s="12" t="s">
        <v>134</v>
      </c>
      <c r="AW529" s="12" t="s">
        <v>38</v>
      </c>
      <c r="AX529" s="12" t="s">
        <v>80</v>
      </c>
      <c r="AY529" s="225" t="s">
        <v>126</v>
      </c>
    </row>
    <row r="530" spans="2:65" s="10" customFormat="1" ht="29.85" customHeight="1">
      <c r="B530" s="175"/>
      <c r="C530" s="176"/>
      <c r="D530" s="177" t="s">
        <v>74</v>
      </c>
      <c r="E530" s="189" t="s">
        <v>545</v>
      </c>
      <c r="F530" s="189" t="s">
        <v>546</v>
      </c>
      <c r="G530" s="176"/>
      <c r="H530" s="176"/>
      <c r="I530" s="179"/>
      <c r="J530" s="190">
        <f>BK530</f>
        <v>0</v>
      </c>
      <c r="K530" s="176"/>
      <c r="L530" s="181"/>
      <c r="M530" s="182"/>
      <c r="N530" s="183"/>
      <c r="O530" s="183"/>
      <c r="P530" s="184">
        <f>SUM(P531:P535)</f>
        <v>0</v>
      </c>
      <c r="Q530" s="183"/>
      <c r="R530" s="184">
        <f>SUM(R531:R535)</f>
        <v>0</v>
      </c>
      <c r="S530" s="183"/>
      <c r="T530" s="185">
        <f>SUM(T531:T535)</f>
        <v>0</v>
      </c>
      <c r="AR530" s="186" t="s">
        <v>80</v>
      </c>
      <c r="AT530" s="187" t="s">
        <v>74</v>
      </c>
      <c r="AU530" s="187" t="s">
        <v>80</v>
      </c>
      <c r="AY530" s="186" t="s">
        <v>126</v>
      </c>
      <c r="BK530" s="188">
        <f>SUM(BK531:BK535)</f>
        <v>0</v>
      </c>
    </row>
    <row r="531" spans="2:65" s="1" customFormat="1" ht="25.5" customHeight="1">
      <c r="B531" s="41"/>
      <c r="C531" s="191" t="s">
        <v>547</v>
      </c>
      <c r="D531" s="191" t="s">
        <v>129</v>
      </c>
      <c r="E531" s="192" t="s">
        <v>548</v>
      </c>
      <c r="F531" s="193" t="s">
        <v>549</v>
      </c>
      <c r="G531" s="194" t="s">
        <v>550</v>
      </c>
      <c r="H531" s="195">
        <v>17.187000000000001</v>
      </c>
      <c r="I531" s="196"/>
      <c r="J531" s="197">
        <f>ROUND(I531*H531,2)</f>
        <v>0</v>
      </c>
      <c r="K531" s="193" t="s">
        <v>133</v>
      </c>
      <c r="L531" s="61"/>
      <c r="M531" s="198" t="s">
        <v>23</v>
      </c>
      <c r="N531" s="199" t="s">
        <v>46</v>
      </c>
      <c r="O531" s="42"/>
      <c r="P531" s="200">
        <f>O531*H531</f>
        <v>0</v>
      </c>
      <c r="Q531" s="200">
        <v>0</v>
      </c>
      <c r="R531" s="200">
        <f>Q531*H531</f>
        <v>0</v>
      </c>
      <c r="S531" s="200">
        <v>0</v>
      </c>
      <c r="T531" s="201">
        <f>S531*H531</f>
        <v>0</v>
      </c>
      <c r="AR531" s="23" t="s">
        <v>134</v>
      </c>
      <c r="AT531" s="23" t="s">
        <v>129</v>
      </c>
      <c r="AU531" s="23" t="s">
        <v>85</v>
      </c>
      <c r="AY531" s="23" t="s">
        <v>126</v>
      </c>
      <c r="BE531" s="202">
        <f>IF(N531="základní",J531,0)</f>
        <v>0</v>
      </c>
      <c r="BF531" s="202">
        <f>IF(N531="snížená",J531,0)</f>
        <v>0</v>
      </c>
      <c r="BG531" s="202">
        <f>IF(N531="zákl. přenesená",J531,0)</f>
        <v>0</v>
      </c>
      <c r="BH531" s="202">
        <f>IF(N531="sníž. přenesená",J531,0)</f>
        <v>0</v>
      </c>
      <c r="BI531" s="202">
        <f>IF(N531="nulová",J531,0)</f>
        <v>0</v>
      </c>
      <c r="BJ531" s="23" t="s">
        <v>80</v>
      </c>
      <c r="BK531" s="202">
        <f>ROUND(I531*H531,2)</f>
        <v>0</v>
      </c>
      <c r="BL531" s="23" t="s">
        <v>134</v>
      </c>
      <c r="BM531" s="23" t="s">
        <v>551</v>
      </c>
    </row>
    <row r="532" spans="2:65" s="1" customFormat="1" ht="25.5" customHeight="1">
      <c r="B532" s="41"/>
      <c r="C532" s="191" t="s">
        <v>552</v>
      </c>
      <c r="D532" s="191" t="s">
        <v>129</v>
      </c>
      <c r="E532" s="192" t="s">
        <v>553</v>
      </c>
      <c r="F532" s="193" t="s">
        <v>554</v>
      </c>
      <c r="G532" s="194" t="s">
        <v>550</v>
      </c>
      <c r="H532" s="195">
        <v>17.187000000000001</v>
      </c>
      <c r="I532" s="196"/>
      <c r="J532" s="197">
        <f>ROUND(I532*H532,2)</f>
        <v>0</v>
      </c>
      <c r="K532" s="193" t="s">
        <v>133</v>
      </c>
      <c r="L532" s="61"/>
      <c r="M532" s="198" t="s">
        <v>23</v>
      </c>
      <c r="N532" s="199" t="s">
        <v>46</v>
      </c>
      <c r="O532" s="42"/>
      <c r="P532" s="200">
        <f>O532*H532</f>
        <v>0</v>
      </c>
      <c r="Q532" s="200">
        <v>0</v>
      </c>
      <c r="R532" s="200">
        <f>Q532*H532</f>
        <v>0</v>
      </c>
      <c r="S532" s="200">
        <v>0</v>
      </c>
      <c r="T532" s="201">
        <f>S532*H532</f>
        <v>0</v>
      </c>
      <c r="AR532" s="23" t="s">
        <v>134</v>
      </c>
      <c r="AT532" s="23" t="s">
        <v>129</v>
      </c>
      <c r="AU532" s="23" t="s">
        <v>85</v>
      </c>
      <c r="AY532" s="23" t="s">
        <v>126</v>
      </c>
      <c r="BE532" s="202">
        <f>IF(N532="základní",J532,0)</f>
        <v>0</v>
      </c>
      <c r="BF532" s="202">
        <f>IF(N532="snížená",J532,0)</f>
        <v>0</v>
      </c>
      <c r="BG532" s="202">
        <f>IF(N532="zákl. přenesená",J532,0)</f>
        <v>0</v>
      </c>
      <c r="BH532" s="202">
        <f>IF(N532="sníž. přenesená",J532,0)</f>
        <v>0</v>
      </c>
      <c r="BI532" s="202">
        <f>IF(N532="nulová",J532,0)</f>
        <v>0</v>
      </c>
      <c r="BJ532" s="23" t="s">
        <v>80</v>
      </c>
      <c r="BK532" s="202">
        <f>ROUND(I532*H532,2)</f>
        <v>0</v>
      </c>
      <c r="BL532" s="23" t="s">
        <v>134</v>
      </c>
      <c r="BM532" s="23" t="s">
        <v>555</v>
      </c>
    </row>
    <row r="533" spans="2:65" s="1" customFormat="1" ht="25.5" customHeight="1">
      <c r="B533" s="41"/>
      <c r="C533" s="191" t="s">
        <v>556</v>
      </c>
      <c r="D533" s="191" t="s">
        <v>129</v>
      </c>
      <c r="E533" s="192" t="s">
        <v>557</v>
      </c>
      <c r="F533" s="193" t="s">
        <v>558</v>
      </c>
      <c r="G533" s="194" t="s">
        <v>550</v>
      </c>
      <c r="H533" s="195">
        <v>326.553</v>
      </c>
      <c r="I533" s="196"/>
      <c r="J533" s="197">
        <f>ROUND(I533*H533,2)</f>
        <v>0</v>
      </c>
      <c r="K533" s="193" t="s">
        <v>133</v>
      </c>
      <c r="L533" s="61"/>
      <c r="M533" s="198" t="s">
        <v>23</v>
      </c>
      <c r="N533" s="199" t="s">
        <v>46</v>
      </c>
      <c r="O533" s="42"/>
      <c r="P533" s="200">
        <f>O533*H533</f>
        <v>0</v>
      </c>
      <c r="Q533" s="200">
        <v>0</v>
      </c>
      <c r="R533" s="200">
        <f>Q533*H533</f>
        <v>0</v>
      </c>
      <c r="S533" s="200">
        <v>0</v>
      </c>
      <c r="T533" s="201">
        <f>S533*H533</f>
        <v>0</v>
      </c>
      <c r="AR533" s="23" t="s">
        <v>134</v>
      </c>
      <c r="AT533" s="23" t="s">
        <v>129</v>
      </c>
      <c r="AU533" s="23" t="s">
        <v>85</v>
      </c>
      <c r="AY533" s="23" t="s">
        <v>126</v>
      </c>
      <c r="BE533" s="202">
        <f>IF(N533="základní",J533,0)</f>
        <v>0</v>
      </c>
      <c r="BF533" s="202">
        <f>IF(N533="snížená",J533,0)</f>
        <v>0</v>
      </c>
      <c r="BG533" s="202">
        <f>IF(N533="zákl. přenesená",J533,0)</f>
        <v>0</v>
      </c>
      <c r="BH533" s="202">
        <f>IF(N533="sníž. přenesená",J533,0)</f>
        <v>0</v>
      </c>
      <c r="BI533" s="202">
        <f>IF(N533="nulová",J533,0)</f>
        <v>0</v>
      </c>
      <c r="BJ533" s="23" t="s">
        <v>80</v>
      </c>
      <c r="BK533" s="202">
        <f>ROUND(I533*H533,2)</f>
        <v>0</v>
      </c>
      <c r="BL533" s="23" t="s">
        <v>134</v>
      </c>
      <c r="BM533" s="23" t="s">
        <v>559</v>
      </c>
    </row>
    <row r="534" spans="2:65" s="11" customFormat="1" ht="13.5">
      <c r="B534" s="203"/>
      <c r="C534" s="204"/>
      <c r="D534" s="205" t="s">
        <v>136</v>
      </c>
      <c r="E534" s="204"/>
      <c r="F534" s="207" t="s">
        <v>560</v>
      </c>
      <c r="G534" s="204"/>
      <c r="H534" s="208">
        <v>326.553</v>
      </c>
      <c r="I534" s="209"/>
      <c r="J534" s="204"/>
      <c r="K534" s="204"/>
      <c r="L534" s="210"/>
      <c r="M534" s="211"/>
      <c r="N534" s="212"/>
      <c r="O534" s="212"/>
      <c r="P534" s="212"/>
      <c r="Q534" s="212"/>
      <c r="R534" s="212"/>
      <c r="S534" s="212"/>
      <c r="T534" s="213"/>
      <c r="AT534" s="214" t="s">
        <v>136</v>
      </c>
      <c r="AU534" s="214" t="s">
        <v>85</v>
      </c>
      <c r="AV534" s="11" t="s">
        <v>85</v>
      </c>
      <c r="AW534" s="11" t="s">
        <v>6</v>
      </c>
      <c r="AX534" s="11" t="s">
        <v>80</v>
      </c>
      <c r="AY534" s="214" t="s">
        <v>126</v>
      </c>
    </row>
    <row r="535" spans="2:65" s="1" customFormat="1" ht="25.5" customHeight="1">
      <c r="B535" s="41"/>
      <c r="C535" s="191" t="s">
        <v>561</v>
      </c>
      <c r="D535" s="191" t="s">
        <v>129</v>
      </c>
      <c r="E535" s="192" t="s">
        <v>562</v>
      </c>
      <c r="F535" s="193" t="s">
        <v>563</v>
      </c>
      <c r="G535" s="194" t="s">
        <v>550</v>
      </c>
      <c r="H535" s="195">
        <v>17.187000000000001</v>
      </c>
      <c r="I535" s="196"/>
      <c r="J535" s="197">
        <f>ROUND(I535*H535,2)</f>
        <v>0</v>
      </c>
      <c r="K535" s="193" t="s">
        <v>133</v>
      </c>
      <c r="L535" s="61"/>
      <c r="M535" s="198" t="s">
        <v>23</v>
      </c>
      <c r="N535" s="199" t="s">
        <v>46</v>
      </c>
      <c r="O535" s="42"/>
      <c r="P535" s="200">
        <f>O535*H535</f>
        <v>0</v>
      </c>
      <c r="Q535" s="200">
        <v>0</v>
      </c>
      <c r="R535" s="200">
        <f>Q535*H535</f>
        <v>0</v>
      </c>
      <c r="S535" s="200">
        <v>0</v>
      </c>
      <c r="T535" s="201">
        <f>S535*H535</f>
        <v>0</v>
      </c>
      <c r="AR535" s="23" t="s">
        <v>134</v>
      </c>
      <c r="AT535" s="23" t="s">
        <v>129</v>
      </c>
      <c r="AU535" s="23" t="s">
        <v>85</v>
      </c>
      <c r="AY535" s="23" t="s">
        <v>126</v>
      </c>
      <c r="BE535" s="202">
        <f>IF(N535="základní",J535,0)</f>
        <v>0</v>
      </c>
      <c r="BF535" s="202">
        <f>IF(N535="snížená",J535,0)</f>
        <v>0</v>
      </c>
      <c r="BG535" s="202">
        <f>IF(N535="zákl. přenesená",J535,0)</f>
        <v>0</v>
      </c>
      <c r="BH535" s="202">
        <f>IF(N535="sníž. přenesená",J535,0)</f>
        <v>0</v>
      </c>
      <c r="BI535" s="202">
        <f>IF(N535="nulová",J535,0)</f>
        <v>0</v>
      </c>
      <c r="BJ535" s="23" t="s">
        <v>80</v>
      </c>
      <c r="BK535" s="202">
        <f>ROUND(I535*H535,2)</f>
        <v>0</v>
      </c>
      <c r="BL535" s="23" t="s">
        <v>134</v>
      </c>
      <c r="BM535" s="23" t="s">
        <v>564</v>
      </c>
    </row>
    <row r="536" spans="2:65" s="10" customFormat="1" ht="29.85" customHeight="1">
      <c r="B536" s="175"/>
      <c r="C536" s="176"/>
      <c r="D536" s="177" t="s">
        <v>74</v>
      </c>
      <c r="E536" s="189" t="s">
        <v>565</v>
      </c>
      <c r="F536" s="189" t="s">
        <v>566</v>
      </c>
      <c r="G536" s="176"/>
      <c r="H536" s="176"/>
      <c r="I536" s="179"/>
      <c r="J536" s="190">
        <f>BK536</f>
        <v>0</v>
      </c>
      <c r="K536" s="176"/>
      <c r="L536" s="181"/>
      <c r="M536" s="182"/>
      <c r="N536" s="183"/>
      <c r="O536" s="183"/>
      <c r="P536" s="184">
        <f>P537</f>
        <v>0</v>
      </c>
      <c r="Q536" s="183"/>
      <c r="R536" s="184">
        <f>R537</f>
        <v>0</v>
      </c>
      <c r="S536" s="183"/>
      <c r="T536" s="185">
        <f>T537</f>
        <v>0</v>
      </c>
      <c r="AR536" s="186" t="s">
        <v>80</v>
      </c>
      <c r="AT536" s="187" t="s">
        <v>74</v>
      </c>
      <c r="AU536" s="187" t="s">
        <v>80</v>
      </c>
      <c r="AY536" s="186" t="s">
        <v>126</v>
      </c>
      <c r="BK536" s="188">
        <f>BK537</f>
        <v>0</v>
      </c>
    </row>
    <row r="537" spans="2:65" s="1" customFormat="1" ht="16.5" customHeight="1">
      <c r="B537" s="41"/>
      <c r="C537" s="191" t="s">
        <v>567</v>
      </c>
      <c r="D537" s="191" t="s">
        <v>129</v>
      </c>
      <c r="E537" s="192" t="s">
        <v>568</v>
      </c>
      <c r="F537" s="193" t="s">
        <v>569</v>
      </c>
      <c r="G537" s="194" t="s">
        <v>550</v>
      </c>
      <c r="H537" s="195">
        <v>3.9729999999999999</v>
      </c>
      <c r="I537" s="196"/>
      <c r="J537" s="197">
        <f>ROUND(I537*H537,2)</f>
        <v>0</v>
      </c>
      <c r="K537" s="193" t="s">
        <v>133</v>
      </c>
      <c r="L537" s="61"/>
      <c r="M537" s="198" t="s">
        <v>23</v>
      </c>
      <c r="N537" s="199" t="s">
        <v>46</v>
      </c>
      <c r="O537" s="42"/>
      <c r="P537" s="200">
        <f>O537*H537</f>
        <v>0</v>
      </c>
      <c r="Q537" s="200">
        <v>0</v>
      </c>
      <c r="R537" s="200">
        <f>Q537*H537</f>
        <v>0</v>
      </c>
      <c r="S537" s="200">
        <v>0</v>
      </c>
      <c r="T537" s="201">
        <f>S537*H537</f>
        <v>0</v>
      </c>
      <c r="AR537" s="23" t="s">
        <v>134</v>
      </c>
      <c r="AT537" s="23" t="s">
        <v>129</v>
      </c>
      <c r="AU537" s="23" t="s">
        <v>85</v>
      </c>
      <c r="AY537" s="23" t="s">
        <v>126</v>
      </c>
      <c r="BE537" s="202">
        <f>IF(N537="základní",J537,0)</f>
        <v>0</v>
      </c>
      <c r="BF537" s="202">
        <f>IF(N537="snížená",J537,0)</f>
        <v>0</v>
      </c>
      <c r="BG537" s="202">
        <f>IF(N537="zákl. přenesená",J537,0)</f>
        <v>0</v>
      </c>
      <c r="BH537" s="202">
        <f>IF(N537="sníž. přenesená",J537,0)</f>
        <v>0</v>
      </c>
      <c r="BI537" s="202">
        <f>IF(N537="nulová",J537,0)</f>
        <v>0</v>
      </c>
      <c r="BJ537" s="23" t="s">
        <v>80</v>
      </c>
      <c r="BK537" s="202">
        <f>ROUND(I537*H537,2)</f>
        <v>0</v>
      </c>
      <c r="BL537" s="23" t="s">
        <v>134</v>
      </c>
      <c r="BM537" s="23" t="s">
        <v>570</v>
      </c>
    </row>
    <row r="538" spans="2:65" s="10" customFormat="1" ht="37.35" customHeight="1">
      <c r="B538" s="175"/>
      <c r="C538" s="176"/>
      <c r="D538" s="177" t="s">
        <v>74</v>
      </c>
      <c r="E538" s="178" t="s">
        <v>571</v>
      </c>
      <c r="F538" s="178" t="s">
        <v>572</v>
      </c>
      <c r="G538" s="176"/>
      <c r="H538" s="176"/>
      <c r="I538" s="179"/>
      <c r="J538" s="180">
        <f>BK538</f>
        <v>0</v>
      </c>
      <c r="K538" s="176"/>
      <c r="L538" s="181"/>
      <c r="M538" s="182"/>
      <c r="N538" s="183"/>
      <c r="O538" s="183"/>
      <c r="P538" s="184">
        <f>P539+P549+P668+P676+P678+P828</f>
        <v>0</v>
      </c>
      <c r="Q538" s="183"/>
      <c r="R538" s="184">
        <f>R539+R549+R668+R676+R678+R828</f>
        <v>1.7251384499999998</v>
      </c>
      <c r="S538" s="183"/>
      <c r="T538" s="185">
        <f>T539+T549+T668+T676+T678+T828</f>
        <v>2.3209097999999999</v>
      </c>
      <c r="AR538" s="186" t="s">
        <v>85</v>
      </c>
      <c r="AT538" s="187" t="s">
        <v>74</v>
      </c>
      <c r="AU538" s="187" t="s">
        <v>75</v>
      </c>
      <c r="AY538" s="186" t="s">
        <v>126</v>
      </c>
      <c r="BK538" s="188">
        <f>BK539+BK549+BK668+BK676+BK678+BK828</f>
        <v>0</v>
      </c>
    </row>
    <row r="539" spans="2:65" s="10" customFormat="1" ht="19.899999999999999" customHeight="1">
      <c r="B539" s="175"/>
      <c r="C539" s="176"/>
      <c r="D539" s="177" t="s">
        <v>74</v>
      </c>
      <c r="E539" s="189" t="s">
        <v>573</v>
      </c>
      <c r="F539" s="189" t="s">
        <v>574</v>
      </c>
      <c r="G539" s="176"/>
      <c r="H539" s="176"/>
      <c r="I539" s="179"/>
      <c r="J539" s="190">
        <f>BK539</f>
        <v>0</v>
      </c>
      <c r="K539" s="176"/>
      <c r="L539" s="181"/>
      <c r="M539" s="182"/>
      <c r="N539" s="183"/>
      <c r="O539" s="183"/>
      <c r="P539" s="184">
        <f>SUM(P540:P548)</f>
        <v>0</v>
      </c>
      <c r="Q539" s="183"/>
      <c r="R539" s="184">
        <f>SUM(R540:R548)</f>
        <v>0.59373100000000001</v>
      </c>
      <c r="S539" s="183"/>
      <c r="T539" s="185">
        <f>SUM(T540:T548)</f>
        <v>0.35454100000000005</v>
      </c>
      <c r="AR539" s="186" t="s">
        <v>85</v>
      </c>
      <c r="AT539" s="187" t="s">
        <v>74</v>
      </c>
      <c r="AU539" s="187" t="s">
        <v>80</v>
      </c>
      <c r="AY539" s="186" t="s">
        <v>126</v>
      </c>
      <c r="BK539" s="188">
        <f>SUM(BK540:BK548)</f>
        <v>0</v>
      </c>
    </row>
    <row r="540" spans="2:65" s="1" customFormat="1" ht="16.5" customHeight="1">
      <c r="B540" s="41"/>
      <c r="C540" s="191" t="s">
        <v>575</v>
      </c>
      <c r="D540" s="191" t="s">
        <v>129</v>
      </c>
      <c r="E540" s="192" t="s">
        <v>576</v>
      </c>
      <c r="F540" s="193" t="s">
        <v>577</v>
      </c>
      <c r="G540" s="194" t="s">
        <v>146</v>
      </c>
      <c r="H540" s="195">
        <v>212.3</v>
      </c>
      <c r="I540" s="196"/>
      <c r="J540" s="197">
        <f>ROUND(I540*H540,2)</f>
        <v>0</v>
      </c>
      <c r="K540" s="193" t="s">
        <v>133</v>
      </c>
      <c r="L540" s="61"/>
      <c r="M540" s="198" t="s">
        <v>23</v>
      </c>
      <c r="N540" s="199" t="s">
        <v>46</v>
      </c>
      <c r="O540" s="42"/>
      <c r="P540" s="200">
        <f>O540*H540</f>
        <v>0</v>
      </c>
      <c r="Q540" s="200">
        <v>0</v>
      </c>
      <c r="R540" s="200">
        <f>Q540*H540</f>
        <v>0</v>
      </c>
      <c r="S540" s="200">
        <v>1.67E-3</v>
      </c>
      <c r="T540" s="201">
        <f>S540*H540</f>
        <v>0.35454100000000005</v>
      </c>
      <c r="AR540" s="23" t="s">
        <v>344</v>
      </c>
      <c r="AT540" s="23" t="s">
        <v>129</v>
      </c>
      <c r="AU540" s="23" t="s">
        <v>85</v>
      </c>
      <c r="AY540" s="23" t="s">
        <v>126</v>
      </c>
      <c r="BE540" s="202">
        <f>IF(N540="základní",J540,0)</f>
        <v>0</v>
      </c>
      <c r="BF540" s="202">
        <f>IF(N540="snížená",J540,0)</f>
        <v>0</v>
      </c>
      <c r="BG540" s="202">
        <f>IF(N540="zákl. přenesená",J540,0)</f>
        <v>0</v>
      </c>
      <c r="BH540" s="202">
        <f>IF(N540="sníž. přenesená",J540,0)</f>
        <v>0</v>
      </c>
      <c r="BI540" s="202">
        <f>IF(N540="nulová",J540,0)</f>
        <v>0</v>
      </c>
      <c r="BJ540" s="23" t="s">
        <v>80</v>
      </c>
      <c r="BK540" s="202">
        <f>ROUND(I540*H540,2)</f>
        <v>0</v>
      </c>
      <c r="BL540" s="23" t="s">
        <v>344</v>
      </c>
      <c r="BM540" s="23" t="s">
        <v>578</v>
      </c>
    </row>
    <row r="541" spans="2:65" s="11" customFormat="1" ht="13.5">
      <c r="B541" s="203"/>
      <c r="C541" s="204"/>
      <c r="D541" s="205" t="s">
        <v>136</v>
      </c>
      <c r="E541" s="206" t="s">
        <v>23</v>
      </c>
      <c r="F541" s="207" t="s">
        <v>579</v>
      </c>
      <c r="G541" s="204"/>
      <c r="H541" s="208">
        <v>197</v>
      </c>
      <c r="I541" s="209"/>
      <c r="J541" s="204"/>
      <c r="K541" s="204"/>
      <c r="L541" s="210"/>
      <c r="M541" s="211"/>
      <c r="N541" s="212"/>
      <c r="O541" s="212"/>
      <c r="P541" s="212"/>
      <c r="Q541" s="212"/>
      <c r="R541" s="212"/>
      <c r="S541" s="212"/>
      <c r="T541" s="213"/>
      <c r="AT541" s="214" t="s">
        <v>136</v>
      </c>
      <c r="AU541" s="214" t="s">
        <v>85</v>
      </c>
      <c r="AV541" s="11" t="s">
        <v>85</v>
      </c>
      <c r="AW541" s="11" t="s">
        <v>38</v>
      </c>
      <c r="AX541" s="11" t="s">
        <v>75</v>
      </c>
      <c r="AY541" s="214" t="s">
        <v>126</v>
      </c>
    </row>
    <row r="542" spans="2:65" s="11" customFormat="1" ht="13.5">
      <c r="B542" s="203"/>
      <c r="C542" s="204"/>
      <c r="D542" s="205" t="s">
        <v>136</v>
      </c>
      <c r="E542" s="206" t="s">
        <v>23</v>
      </c>
      <c r="F542" s="207" t="s">
        <v>580</v>
      </c>
      <c r="G542" s="204"/>
      <c r="H542" s="208">
        <v>5.0999999999999996</v>
      </c>
      <c r="I542" s="209"/>
      <c r="J542" s="204"/>
      <c r="K542" s="204"/>
      <c r="L542" s="210"/>
      <c r="M542" s="211"/>
      <c r="N542" s="212"/>
      <c r="O542" s="212"/>
      <c r="P542" s="212"/>
      <c r="Q542" s="212"/>
      <c r="R542" s="212"/>
      <c r="S542" s="212"/>
      <c r="T542" s="213"/>
      <c r="AT542" s="214" t="s">
        <v>136</v>
      </c>
      <c r="AU542" s="214" t="s">
        <v>85</v>
      </c>
      <c r="AV542" s="11" t="s">
        <v>85</v>
      </c>
      <c r="AW542" s="11" t="s">
        <v>38</v>
      </c>
      <c r="AX542" s="11" t="s">
        <v>75</v>
      </c>
      <c r="AY542" s="214" t="s">
        <v>126</v>
      </c>
    </row>
    <row r="543" spans="2:65" s="11" customFormat="1" ht="13.5">
      <c r="B543" s="203"/>
      <c r="C543" s="204"/>
      <c r="D543" s="205" t="s">
        <v>136</v>
      </c>
      <c r="E543" s="206" t="s">
        <v>23</v>
      </c>
      <c r="F543" s="207" t="s">
        <v>581</v>
      </c>
      <c r="G543" s="204"/>
      <c r="H543" s="208">
        <v>10.199999999999999</v>
      </c>
      <c r="I543" s="209"/>
      <c r="J543" s="204"/>
      <c r="K543" s="204"/>
      <c r="L543" s="210"/>
      <c r="M543" s="211"/>
      <c r="N543" s="212"/>
      <c r="O543" s="212"/>
      <c r="P543" s="212"/>
      <c r="Q543" s="212"/>
      <c r="R543" s="212"/>
      <c r="S543" s="212"/>
      <c r="T543" s="213"/>
      <c r="AT543" s="214" t="s">
        <v>136</v>
      </c>
      <c r="AU543" s="214" t="s">
        <v>85</v>
      </c>
      <c r="AV543" s="11" t="s">
        <v>85</v>
      </c>
      <c r="AW543" s="11" t="s">
        <v>38</v>
      </c>
      <c r="AX543" s="11" t="s">
        <v>75</v>
      </c>
      <c r="AY543" s="214" t="s">
        <v>126</v>
      </c>
    </row>
    <row r="544" spans="2:65" s="12" customFormat="1" ht="13.5">
      <c r="B544" s="215"/>
      <c r="C544" s="216"/>
      <c r="D544" s="205" t="s">
        <v>136</v>
      </c>
      <c r="E544" s="217" t="s">
        <v>23</v>
      </c>
      <c r="F544" s="218" t="s">
        <v>150</v>
      </c>
      <c r="G544" s="216"/>
      <c r="H544" s="219">
        <v>212.3</v>
      </c>
      <c r="I544" s="220"/>
      <c r="J544" s="216"/>
      <c r="K544" s="216"/>
      <c r="L544" s="221"/>
      <c r="M544" s="222"/>
      <c r="N544" s="223"/>
      <c r="O544" s="223"/>
      <c r="P544" s="223"/>
      <c r="Q544" s="223"/>
      <c r="R544" s="223"/>
      <c r="S544" s="223"/>
      <c r="T544" s="224"/>
      <c r="AT544" s="225" t="s">
        <v>136</v>
      </c>
      <c r="AU544" s="225" t="s">
        <v>85</v>
      </c>
      <c r="AV544" s="12" t="s">
        <v>134</v>
      </c>
      <c r="AW544" s="12" t="s">
        <v>38</v>
      </c>
      <c r="AX544" s="12" t="s">
        <v>80</v>
      </c>
      <c r="AY544" s="225" t="s">
        <v>126</v>
      </c>
    </row>
    <row r="545" spans="2:65" s="1" customFormat="1" ht="38.25" customHeight="1">
      <c r="B545" s="41"/>
      <c r="C545" s="191" t="s">
        <v>582</v>
      </c>
      <c r="D545" s="191" t="s">
        <v>129</v>
      </c>
      <c r="E545" s="192" t="s">
        <v>583</v>
      </c>
      <c r="F545" s="193" t="s">
        <v>584</v>
      </c>
      <c r="G545" s="194" t="s">
        <v>146</v>
      </c>
      <c r="H545" s="195">
        <v>197</v>
      </c>
      <c r="I545" s="196"/>
      <c r="J545" s="197">
        <f>ROUND(I545*H545,2)</f>
        <v>0</v>
      </c>
      <c r="K545" s="193" t="s">
        <v>23</v>
      </c>
      <c r="L545" s="61"/>
      <c r="M545" s="198" t="s">
        <v>23</v>
      </c>
      <c r="N545" s="199" t="s">
        <v>46</v>
      </c>
      <c r="O545" s="42"/>
      <c r="P545" s="200">
        <f>O545*H545</f>
        <v>0</v>
      </c>
      <c r="Q545" s="200">
        <v>2.6900000000000001E-3</v>
      </c>
      <c r="R545" s="200">
        <f>Q545*H545</f>
        <v>0.52993000000000001</v>
      </c>
      <c r="S545" s="200">
        <v>0</v>
      </c>
      <c r="T545" s="201">
        <f>S545*H545</f>
        <v>0</v>
      </c>
      <c r="AR545" s="23" t="s">
        <v>344</v>
      </c>
      <c r="AT545" s="23" t="s">
        <v>129</v>
      </c>
      <c r="AU545" s="23" t="s">
        <v>85</v>
      </c>
      <c r="AY545" s="23" t="s">
        <v>126</v>
      </c>
      <c r="BE545" s="202">
        <f>IF(N545="základní",J545,0)</f>
        <v>0</v>
      </c>
      <c r="BF545" s="202">
        <f>IF(N545="snížená",J545,0)</f>
        <v>0</v>
      </c>
      <c r="BG545" s="202">
        <f>IF(N545="zákl. přenesená",J545,0)</f>
        <v>0</v>
      </c>
      <c r="BH545" s="202">
        <f>IF(N545="sníž. přenesená",J545,0)</f>
        <v>0</v>
      </c>
      <c r="BI545" s="202">
        <f>IF(N545="nulová",J545,0)</f>
        <v>0</v>
      </c>
      <c r="BJ545" s="23" t="s">
        <v>80</v>
      </c>
      <c r="BK545" s="202">
        <f>ROUND(I545*H545,2)</f>
        <v>0</v>
      </c>
      <c r="BL545" s="23" t="s">
        <v>344</v>
      </c>
      <c r="BM545" s="23" t="s">
        <v>585</v>
      </c>
    </row>
    <row r="546" spans="2:65" s="1" customFormat="1" ht="38.25" customHeight="1">
      <c r="B546" s="41"/>
      <c r="C546" s="191" t="s">
        <v>586</v>
      </c>
      <c r="D546" s="191" t="s">
        <v>129</v>
      </c>
      <c r="E546" s="192" t="s">
        <v>587</v>
      </c>
      <c r="F546" s="193" t="s">
        <v>588</v>
      </c>
      <c r="G546" s="194" t="s">
        <v>146</v>
      </c>
      <c r="H546" s="195">
        <v>5.0999999999999996</v>
      </c>
      <c r="I546" s="196"/>
      <c r="J546" s="197">
        <f>ROUND(I546*H546,2)</f>
        <v>0</v>
      </c>
      <c r="K546" s="193" t="s">
        <v>23</v>
      </c>
      <c r="L546" s="61"/>
      <c r="M546" s="198" t="s">
        <v>23</v>
      </c>
      <c r="N546" s="199" t="s">
        <v>46</v>
      </c>
      <c r="O546" s="42"/>
      <c r="P546" s="200">
        <f>O546*H546</f>
        <v>0</v>
      </c>
      <c r="Q546" s="200">
        <v>5.3499999999999997E-3</v>
      </c>
      <c r="R546" s="200">
        <f>Q546*H546</f>
        <v>2.7284999999999997E-2</v>
      </c>
      <c r="S546" s="200">
        <v>0</v>
      </c>
      <c r="T546" s="201">
        <f>S546*H546</f>
        <v>0</v>
      </c>
      <c r="AR546" s="23" t="s">
        <v>344</v>
      </c>
      <c r="AT546" s="23" t="s">
        <v>129</v>
      </c>
      <c r="AU546" s="23" t="s">
        <v>85</v>
      </c>
      <c r="AY546" s="23" t="s">
        <v>126</v>
      </c>
      <c r="BE546" s="202">
        <f>IF(N546="základní",J546,0)</f>
        <v>0</v>
      </c>
      <c r="BF546" s="202">
        <f>IF(N546="snížená",J546,0)</f>
        <v>0</v>
      </c>
      <c r="BG546" s="202">
        <f>IF(N546="zákl. přenesená",J546,0)</f>
        <v>0</v>
      </c>
      <c r="BH546" s="202">
        <f>IF(N546="sníž. přenesená",J546,0)</f>
        <v>0</v>
      </c>
      <c r="BI546" s="202">
        <f>IF(N546="nulová",J546,0)</f>
        <v>0</v>
      </c>
      <c r="BJ546" s="23" t="s">
        <v>80</v>
      </c>
      <c r="BK546" s="202">
        <f>ROUND(I546*H546,2)</f>
        <v>0</v>
      </c>
      <c r="BL546" s="23" t="s">
        <v>344</v>
      </c>
      <c r="BM546" s="23" t="s">
        <v>589</v>
      </c>
    </row>
    <row r="547" spans="2:65" s="1" customFormat="1" ht="38.25" customHeight="1">
      <c r="B547" s="41"/>
      <c r="C547" s="191" t="s">
        <v>590</v>
      </c>
      <c r="D547" s="191" t="s">
        <v>129</v>
      </c>
      <c r="E547" s="192" t="s">
        <v>591</v>
      </c>
      <c r="F547" s="193" t="s">
        <v>592</v>
      </c>
      <c r="G547" s="194" t="s">
        <v>146</v>
      </c>
      <c r="H547" s="195">
        <v>10.199999999999999</v>
      </c>
      <c r="I547" s="196"/>
      <c r="J547" s="197">
        <f>ROUND(I547*H547,2)</f>
        <v>0</v>
      </c>
      <c r="K547" s="193" t="s">
        <v>23</v>
      </c>
      <c r="L547" s="61"/>
      <c r="M547" s="198" t="s">
        <v>23</v>
      </c>
      <c r="N547" s="199" t="s">
        <v>46</v>
      </c>
      <c r="O547" s="42"/>
      <c r="P547" s="200">
        <f>O547*H547</f>
        <v>0</v>
      </c>
      <c r="Q547" s="200">
        <v>3.5799999999999998E-3</v>
      </c>
      <c r="R547" s="200">
        <f>Q547*H547</f>
        <v>3.6515999999999993E-2</v>
      </c>
      <c r="S547" s="200">
        <v>0</v>
      </c>
      <c r="T547" s="201">
        <f>S547*H547</f>
        <v>0</v>
      </c>
      <c r="AR547" s="23" t="s">
        <v>344</v>
      </c>
      <c r="AT547" s="23" t="s">
        <v>129</v>
      </c>
      <c r="AU547" s="23" t="s">
        <v>85</v>
      </c>
      <c r="AY547" s="23" t="s">
        <v>126</v>
      </c>
      <c r="BE547" s="202">
        <f>IF(N547="základní",J547,0)</f>
        <v>0</v>
      </c>
      <c r="BF547" s="202">
        <f>IF(N547="snížená",J547,0)</f>
        <v>0</v>
      </c>
      <c r="BG547" s="202">
        <f>IF(N547="zákl. přenesená",J547,0)</f>
        <v>0</v>
      </c>
      <c r="BH547" s="202">
        <f>IF(N547="sníž. přenesená",J547,0)</f>
        <v>0</v>
      </c>
      <c r="BI547" s="202">
        <f>IF(N547="nulová",J547,0)</f>
        <v>0</v>
      </c>
      <c r="BJ547" s="23" t="s">
        <v>80</v>
      </c>
      <c r="BK547" s="202">
        <f>ROUND(I547*H547,2)</f>
        <v>0</v>
      </c>
      <c r="BL547" s="23" t="s">
        <v>344</v>
      </c>
      <c r="BM547" s="23" t="s">
        <v>593</v>
      </c>
    </row>
    <row r="548" spans="2:65" s="1" customFormat="1" ht="16.5" customHeight="1">
      <c r="B548" s="41"/>
      <c r="C548" s="191" t="s">
        <v>594</v>
      </c>
      <c r="D548" s="191" t="s">
        <v>129</v>
      </c>
      <c r="E548" s="192" t="s">
        <v>595</v>
      </c>
      <c r="F548" s="193" t="s">
        <v>596</v>
      </c>
      <c r="G548" s="194" t="s">
        <v>597</v>
      </c>
      <c r="H548" s="246"/>
      <c r="I548" s="196"/>
      <c r="J548" s="197">
        <f>ROUND(I548*H548,2)</f>
        <v>0</v>
      </c>
      <c r="K548" s="193" t="s">
        <v>133</v>
      </c>
      <c r="L548" s="61"/>
      <c r="M548" s="198" t="s">
        <v>23</v>
      </c>
      <c r="N548" s="199" t="s">
        <v>46</v>
      </c>
      <c r="O548" s="42"/>
      <c r="P548" s="200">
        <f>O548*H548</f>
        <v>0</v>
      </c>
      <c r="Q548" s="200">
        <v>0</v>
      </c>
      <c r="R548" s="200">
        <f>Q548*H548</f>
        <v>0</v>
      </c>
      <c r="S548" s="200">
        <v>0</v>
      </c>
      <c r="T548" s="201">
        <f>S548*H548</f>
        <v>0</v>
      </c>
      <c r="AR548" s="23" t="s">
        <v>344</v>
      </c>
      <c r="AT548" s="23" t="s">
        <v>129</v>
      </c>
      <c r="AU548" s="23" t="s">
        <v>85</v>
      </c>
      <c r="AY548" s="23" t="s">
        <v>126</v>
      </c>
      <c r="BE548" s="202">
        <f>IF(N548="základní",J548,0)</f>
        <v>0</v>
      </c>
      <c r="BF548" s="202">
        <f>IF(N548="snížená",J548,0)</f>
        <v>0</v>
      </c>
      <c r="BG548" s="202">
        <f>IF(N548="zákl. přenesená",J548,0)</f>
        <v>0</v>
      </c>
      <c r="BH548" s="202">
        <f>IF(N548="sníž. přenesená",J548,0)</f>
        <v>0</v>
      </c>
      <c r="BI548" s="202">
        <f>IF(N548="nulová",J548,0)</f>
        <v>0</v>
      </c>
      <c r="BJ548" s="23" t="s">
        <v>80</v>
      </c>
      <c r="BK548" s="202">
        <f>ROUND(I548*H548,2)</f>
        <v>0</v>
      </c>
      <c r="BL548" s="23" t="s">
        <v>344</v>
      </c>
      <c r="BM548" s="23" t="s">
        <v>598</v>
      </c>
    </row>
    <row r="549" spans="2:65" s="10" customFormat="1" ht="29.85" customHeight="1">
      <c r="B549" s="175"/>
      <c r="C549" s="176"/>
      <c r="D549" s="177" t="s">
        <v>74</v>
      </c>
      <c r="E549" s="189" t="s">
        <v>599</v>
      </c>
      <c r="F549" s="189" t="s">
        <v>600</v>
      </c>
      <c r="G549" s="176"/>
      <c r="H549" s="176"/>
      <c r="I549" s="179"/>
      <c r="J549" s="190">
        <f>BK549</f>
        <v>0</v>
      </c>
      <c r="K549" s="176"/>
      <c r="L549" s="181"/>
      <c r="M549" s="182"/>
      <c r="N549" s="183"/>
      <c r="O549" s="183"/>
      <c r="P549" s="184">
        <f>SUM(P550:P667)</f>
        <v>0</v>
      </c>
      <c r="Q549" s="183"/>
      <c r="R549" s="184">
        <f>SUM(R550:R667)</f>
        <v>0.22067919999999996</v>
      </c>
      <c r="S549" s="183"/>
      <c r="T549" s="185">
        <f>SUM(T550:T667)</f>
        <v>0.39900000000000002</v>
      </c>
      <c r="AR549" s="186" t="s">
        <v>85</v>
      </c>
      <c r="AT549" s="187" t="s">
        <v>74</v>
      </c>
      <c r="AU549" s="187" t="s">
        <v>80</v>
      </c>
      <c r="AY549" s="186" t="s">
        <v>126</v>
      </c>
      <c r="BK549" s="188">
        <f>SUM(BK550:BK667)</f>
        <v>0</v>
      </c>
    </row>
    <row r="550" spans="2:65" s="1" customFormat="1" ht="25.5" customHeight="1">
      <c r="B550" s="41"/>
      <c r="C550" s="191" t="s">
        <v>601</v>
      </c>
      <c r="D550" s="191" t="s">
        <v>129</v>
      </c>
      <c r="E550" s="192" t="s">
        <v>602</v>
      </c>
      <c r="F550" s="193" t="s">
        <v>603</v>
      </c>
      <c r="G550" s="194" t="s">
        <v>132</v>
      </c>
      <c r="H550" s="195">
        <v>6</v>
      </c>
      <c r="I550" s="196"/>
      <c r="J550" s="197">
        <f>ROUND(I550*H550,2)</f>
        <v>0</v>
      </c>
      <c r="K550" s="193" t="s">
        <v>133</v>
      </c>
      <c r="L550" s="61"/>
      <c r="M550" s="198" t="s">
        <v>23</v>
      </c>
      <c r="N550" s="199" t="s">
        <v>46</v>
      </c>
      <c r="O550" s="42"/>
      <c r="P550" s="200">
        <f>O550*H550</f>
        <v>0</v>
      </c>
      <c r="Q550" s="200">
        <v>0</v>
      </c>
      <c r="R550" s="200">
        <f>Q550*H550</f>
        <v>0</v>
      </c>
      <c r="S550" s="200">
        <v>3.0000000000000001E-3</v>
      </c>
      <c r="T550" s="201">
        <f>S550*H550</f>
        <v>1.8000000000000002E-2</v>
      </c>
      <c r="AR550" s="23" t="s">
        <v>344</v>
      </c>
      <c r="AT550" s="23" t="s">
        <v>129</v>
      </c>
      <c r="AU550" s="23" t="s">
        <v>85</v>
      </c>
      <c r="AY550" s="23" t="s">
        <v>126</v>
      </c>
      <c r="BE550" s="202">
        <f>IF(N550="základní",J550,0)</f>
        <v>0</v>
      </c>
      <c r="BF550" s="202">
        <f>IF(N550="snížená",J550,0)</f>
        <v>0</v>
      </c>
      <c r="BG550" s="202">
        <f>IF(N550="zákl. přenesená",J550,0)</f>
        <v>0</v>
      </c>
      <c r="BH550" s="202">
        <f>IF(N550="sníž. přenesená",J550,0)</f>
        <v>0</v>
      </c>
      <c r="BI550" s="202">
        <f>IF(N550="nulová",J550,0)</f>
        <v>0</v>
      </c>
      <c r="BJ550" s="23" t="s">
        <v>80</v>
      </c>
      <c r="BK550" s="202">
        <f>ROUND(I550*H550,2)</f>
        <v>0</v>
      </c>
      <c r="BL550" s="23" t="s">
        <v>344</v>
      </c>
      <c r="BM550" s="23" t="s">
        <v>604</v>
      </c>
    </row>
    <row r="551" spans="2:65" s="11" customFormat="1" ht="13.5">
      <c r="B551" s="203"/>
      <c r="C551" s="204"/>
      <c r="D551" s="205" t="s">
        <v>136</v>
      </c>
      <c r="E551" s="206" t="s">
        <v>23</v>
      </c>
      <c r="F551" s="207" t="s">
        <v>605</v>
      </c>
      <c r="G551" s="204"/>
      <c r="H551" s="208">
        <v>2</v>
      </c>
      <c r="I551" s="209"/>
      <c r="J551" s="204"/>
      <c r="K551" s="204"/>
      <c r="L551" s="210"/>
      <c r="M551" s="211"/>
      <c r="N551" s="212"/>
      <c r="O551" s="212"/>
      <c r="P551" s="212"/>
      <c r="Q551" s="212"/>
      <c r="R551" s="212"/>
      <c r="S551" s="212"/>
      <c r="T551" s="213"/>
      <c r="AT551" s="214" t="s">
        <v>136</v>
      </c>
      <c r="AU551" s="214" t="s">
        <v>85</v>
      </c>
      <c r="AV551" s="11" t="s">
        <v>85</v>
      </c>
      <c r="AW551" s="11" t="s">
        <v>38</v>
      </c>
      <c r="AX551" s="11" t="s">
        <v>75</v>
      </c>
      <c r="AY551" s="214" t="s">
        <v>126</v>
      </c>
    </row>
    <row r="552" spans="2:65" s="11" customFormat="1" ht="13.5">
      <c r="B552" s="203"/>
      <c r="C552" s="204"/>
      <c r="D552" s="205" t="s">
        <v>136</v>
      </c>
      <c r="E552" s="206" t="s">
        <v>23</v>
      </c>
      <c r="F552" s="207" t="s">
        <v>606</v>
      </c>
      <c r="G552" s="204"/>
      <c r="H552" s="208">
        <v>2</v>
      </c>
      <c r="I552" s="209"/>
      <c r="J552" s="204"/>
      <c r="K552" s="204"/>
      <c r="L552" s="210"/>
      <c r="M552" s="211"/>
      <c r="N552" s="212"/>
      <c r="O552" s="212"/>
      <c r="P552" s="212"/>
      <c r="Q552" s="212"/>
      <c r="R552" s="212"/>
      <c r="S552" s="212"/>
      <c r="T552" s="213"/>
      <c r="AT552" s="214" t="s">
        <v>136</v>
      </c>
      <c r="AU552" s="214" t="s">
        <v>85</v>
      </c>
      <c r="AV552" s="11" t="s">
        <v>85</v>
      </c>
      <c r="AW552" s="11" t="s">
        <v>38</v>
      </c>
      <c r="AX552" s="11" t="s">
        <v>75</v>
      </c>
      <c r="AY552" s="214" t="s">
        <v>126</v>
      </c>
    </row>
    <row r="553" spans="2:65" s="11" customFormat="1" ht="13.5">
      <c r="B553" s="203"/>
      <c r="C553" s="204"/>
      <c r="D553" s="205" t="s">
        <v>136</v>
      </c>
      <c r="E553" s="206" t="s">
        <v>23</v>
      </c>
      <c r="F553" s="207" t="s">
        <v>302</v>
      </c>
      <c r="G553" s="204"/>
      <c r="H553" s="208">
        <v>1</v>
      </c>
      <c r="I553" s="209"/>
      <c r="J553" s="204"/>
      <c r="K553" s="204"/>
      <c r="L553" s="210"/>
      <c r="M553" s="211"/>
      <c r="N553" s="212"/>
      <c r="O553" s="212"/>
      <c r="P553" s="212"/>
      <c r="Q553" s="212"/>
      <c r="R553" s="212"/>
      <c r="S553" s="212"/>
      <c r="T553" s="213"/>
      <c r="AT553" s="214" t="s">
        <v>136</v>
      </c>
      <c r="AU553" s="214" t="s">
        <v>85</v>
      </c>
      <c r="AV553" s="11" t="s">
        <v>85</v>
      </c>
      <c r="AW553" s="11" t="s">
        <v>38</v>
      </c>
      <c r="AX553" s="11" t="s">
        <v>75</v>
      </c>
      <c r="AY553" s="214" t="s">
        <v>126</v>
      </c>
    </row>
    <row r="554" spans="2:65" s="11" customFormat="1" ht="13.5">
      <c r="B554" s="203"/>
      <c r="C554" s="204"/>
      <c r="D554" s="205" t="s">
        <v>136</v>
      </c>
      <c r="E554" s="206" t="s">
        <v>23</v>
      </c>
      <c r="F554" s="207" t="s">
        <v>303</v>
      </c>
      <c r="G554" s="204"/>
      <c r="H554" s="208">
        <v>1</v>
      </c>
      <c r="I554" s="209"/>
      <c r="J554" s="204"/>
      <c r="K554" s="204"/>
      <c r="L554" s="210"/>
      <c r="M554" s="211"/>
      <c r="N554" s="212"/>
      <c r="O554" s="212"/>
      <c r="P554" s="212"/>
      <c r="Q554" s="212"/>
      <c r="R554" s="212"/>
      <c r="S554" s="212"/>
      <c r="T554" s="213"/>
      <c r="AT554" s="214" t="s">
        <v>136</v>
      </c>
      <c r="AU554" s="214" t="s">
        <v>85</v>
      </c>
      <c r="AV554" s="11" t="s">
        <v>85</v>
      </c>
      <c r="AW554" s="11" t="s">
        <v>38</v>
      </c>
      <c r="AX554" s="11" t="s">
        <v>75</v>
      </c>
      <c r="AY554" s="214" t="s">
        <v>126</v>
      </c>
    </row>
    <row r="555" spans="2:65" s="12" customFormat="1" ht="13.5">
      <c r="B555" s="215"/>
      <c r="C555" s="216"/>
      <c r="D555" s="205" t="s">
        <v>136</v>
      </c>
      <c r="E555" s="217" t="s">
        <v>23</v>
      </c>
      <c r="F555" s="218" t="s">
        <v>150</v>
      </c>
      <c r="G555" s="216"/>
      <c r="H555" s="219">
        <v>6</v>
      </c>
      <c r="I555" s="220"/>
      <c r="J555" s="216"/>
      <c r="K555" s="216"/>
      <c r="L555" s="221"/>
      <c r="M555" s="222"/>
      <c r="N555" s="223"/>
      <c r="O555" s="223"/>
      <c r="P555" s="223"/>
      <c r="Q555" s="223"/>
      <c r="R555" s="223"/>
      <c r="S555" s="223"/>
      <c r="T555" s="224"/>
      <c r="AT555" s="225" t="s">
        <v>136</v>
      </c>
      <c r="AU555" s="225" t="s">
        <v>85</v>
      </c>
      <c r="AV555" s="12" t="s">
        <v>134</v>
      </c>
      <c r="AW555" s="12" t="s">
        <v>38</v>
      </c>
      <c r="AX555" s="12" t="s">
        <v>80</v>
      </c>
      <c r="AY555" s="225" t="s">
        <v>126</v>
      </c>
    </row>
    <row r="556" spans="2:65" s="1" customFormat="1" ht="25.5" customHeight="1">
      <c r="B556" s="41"/>
      <c r="C556" s="191" t="s">
        <v>607</v>
      </c>
      <c r="D556" s="191" t="s">
        <v>129</v>
      </c>
      <c r="E556" s="192" t="s">
        <v>608</v>
      </c>
      <c r="F556" s="193" t="s">
        <v>609</v>
      </c>
      <c r="G556" s="194" t="s">
        <v>132</v>
      </c>
      <c r="H556" s="195">
        <v>75</v>
      </c>
      <c r="I556" s="196"/>
      <c r="J556" s="197">
        <f>ROUND(I556*H556,2)</f>
        <v>0</v>
      </c>
      <c r="K556" s="193" t="s">
        <v>133</v>
      </c>
      <c r="L556" s="61"/>
      <c r="M556" s="198" t="s">
        <v>23</v>
      </c>
      <c r="N556" s="199" t="s">
        <v>46</v>
      </c>
      <c r="O556" s="42"/>
      <c r="P556" s="200">
        <f>O556*H556</f>
        <v>0</v>
      </c>
      <c r="Q556" s="200">
        <v>0</v>
      </c>
      <c r="R556" s="200">
        <f>Q556*H556</f>
        <v>0</v>
      </c>
      <c r="S556" s="200">
        <v>5.0000000000000001E-3</v>
      </c>
      <c r="T556" s="201">
        <f>S556*H556</f>
        <v>0.375</v>
      </c>
      <c r="AR556" s="23" t="s">
        <v>344</v>
      </c>
      <c r="AT556" s="23" t="s">
        <v>129</v>
      </c>
      <c r="AU556" s="23" t="s">
        <v>85</v>
      </c>
      <c r="AY556" s="23" t="s">
        <v>126</v>
      </c>
      <c r="BE556" s="202">
        <f>IF(N556="základní",J556,0)</f>
        <v>0</v>
      </c>
      <c r="BF556" s="202">
        <f>IF(N556="snížená",J556,0)</f>
        <v>0</v>
      </c>
      <c r="BG556" s="202">
        <f>IF(N556="zákl. přenesená",J556,0)</f>
        <v>0</v>
      </c>
      <c r="BH556" s="202">
        <f>IF(N556="sníž. přenesená",J556,0)</f>
        <v>0</v>
      </c>
      <c r="BI556" s="202">
        <f>IF(N556="nulová",J556,0)</f>
        <v>0</v>
      </c>
      <c r="BJ556" s="23" t="s">
        <v>80</v>
      </c>
      <c r="BK556" s="202">
        <f>ROUND(I556*H556,2)</f>
        <v>0</v>
      </c>
      <c r="BL556" s="23" t="s">
        <v>344</v>
      </c>
      <c r="BM556" s="23" t="s">
        <v>610</v>
      </c>
    </row>
    <row r="557" spans="2:65" s="11" customFormat="1" ht="13.5">
      <c r="B557" s="203"/>
      <c r="C557" s="204"/>
      <c r="D557" s="205" t="s">
        <v>136</v>
      </c>
      <c r="E557" s="206" t="s">
        <v>23</v>
      </c>
      <c r="F557" s="207" t="s">
        <v>325</v>
      </c>
      <c r="G557" s="204"/>
      <c r="H557" s="208">
        <v>5</v>
      </c>
      <c r="I557" s="209"/>
      <c r="J557" s="204"/>
      <c r="K557" s="204"/>
      <c r="L557" s="210"/>
      <c r="M557" s="211"/>
      <c r="N557" s="212"/>
      <c r="O557" s="212"/>
      <c r="P557" s="212"/>
      <c r="Q557" s="212"/>
      <c r="R557" s="212"/>
      <c r="S557" s="212"/>
      <c r="T557" s="213"/>
      <c r="AT557" s="214" t="s">
        <v>136</v>
      </c>
      <c r="AU557" s="214" t="s">
        <v>85</v>
      </c>
      <c r="AV557" s="11" t="s">
        <v>85</v>
      </c>
      <c r="AW557" s="11" t="s">
        <v>38</v>
      </c>
      <c r="AX557" s="11" t="s">
        <v>75</v>
      </c>
      <c r="AY557" s="214" t="s">
        <v>126</v>
      </c>
    </row>
    <row r="558" spans="2:65" s="11" customFormat="1" ht="13.5">
      <c r="B558" s="203"/>
      <c r="C558" s="204"/>
      <c r="D558" s="205" t="s">
        <v>136</v>
      </c>
      <c r="E558" s="206" t="s">
        <v>23</v>
      </c>
      <c r="F558" s="207" t="s">
        <v>326</v>
      </c>
      <c r="G558" s="204"/>
      <c r="H558" s="208">
        <v>5</v>
      </c>
      <c r="I558" s="209"/>
      <c r="J558" s="204"/>
      <c r="K558" s="204"/>
      <c r="L558" s="210"/>
      <c r="M558" s="211"/>
      <c r="N558" s="212"/>
      <c r="O558" s="212"/>
      <c r="P558" s="212"/>
      <c r="Q558" s="212"/>
      <c r="R558" s="212"/>
      <c r="S558" s="212"/>
      <c r="T558" s="213"/>
      <c r="AT558" s="214" t="s">
        <v>136</v>
      </c>
      <c r="AU558" s="214" t="s">
        <v>85</v>
      </c>
      <c r="AV558" s="11" t="s">
        <v>85</v>
      </c>
      <c r="AW558" s="11" t="s">
        <v>38</v>
      </c>
      <c r="AX558" s="11" t="s">
        <v>75</v>
      </c>
      <c r="AY558" s="214" t="s">
        <v>126</v>
      </c>
    </row>
    <row r="559" spans="2:65" s="11" customFormat="1" ht="13.5">
      <c r="B559" s="203"/>
      <c r="C559" s="204"/>
      <c r="D559" s="205" t="s">
        <v>136</v>
      </c>
      <c r="E559" s="206" t="s">
        <v>23</v>
      </c>
      <c r="F559" s="207" t="s">
        <v>348</v>
      </c>
      <c r="G559" s="204"/>
      <c r="H559" s="208">
        <v>1</v>
      </c>
      <c r="I559" s="209"/>
      <c r="J559" s="204"/>
      <c r="K559" s="204"/>
      <c r="L559" s="210"/>
      <c r="M559" s="211"/>
      <c r="N559" s="212"/>
      <c r="O559" s="212"/>
      <c r="P559" s="212"/>
      <c r="Q559" s="212"/>
      <c r="R559" s="212"/>
      <c r="S559" s="212"/>
      <c r="T559" s="213"/>
      <c r="AT559" s="214" t="s">
        <v>136</v>
      </c>
      <c r="AU559" s="214" t="s">
        <v>85</v>
      </c>
      <c r="AV559" s="11" t="s">
        <v>85</v>
      </c>
      <c r="AW559" s="11" t="s">
        <v>38</v>
      </c>
      <c r="AX559" s="11" t="s">
        <v>75</v>
      </c>
      <c r="AY559" s="214" t="s">
        <v>126</v>
      </c>
    </row>
    <row r="560" spans="2:65" s="11" customFormat="1" ht="13.5">
      <c r="B560" s="203"/>
      <c r="C560" s="204"/>
      <c r="D560" s="205" t="s">
        <v>136</v>
      </c>
      <c r="E560" s="206" t="s">
        <v>23</v>
      </c>
      <c r="F560" s="207" t="s">
        <v>349</v>
      </c>
      <c r="G560" s="204"/>
      <c r="H560" s="208">
        <v>1</v>
      </c>
      <c r="I560" s="209"/>
      <c r="J560" s="204"/>
      <c r="K560" s="204"/>
      <c r="L560" s="210"/>
      <c r="M560" s="211"/>
      <c r="N560" s="212"/>
      <c r="O560" s="212"/>
      <c r="P560" s="212"/>
      <c r="Q560" s="212"/>
      <c r="R560" s="212"/>
      <c r="S560" s="212"/>
      <c r="T560" s="213"/>
      <c r="AT560" s="214" t="s">
        <v>136</v>
      </c>
      <c r="AU560" s="214" t="s">
        <v>85</v>
      </c>
      <c r="AV560" s="11" t="s">
        <v>85</v>
      </c>
      <c r="AW560" s="11" t="s">
        <v>38</v>
      </c>
      <c r="AX560" s="11" t="s">
        <v>75</v>
      </c>
      <c r="AY560" s="214" t="s">
        <v>126</v>
      </c>
    </row>
    <row r="561" spans="2:51" s="11" customFormat="1" ht="13.5">
      <c r="B561" s="203"/>
      <c r="C561" s="204"/>
      <c r="D561" s="205" t="s">
        <v>136</v>
      </c>
      <c r="E561" s="206" t="s">
        <v>23</v>
      </c>
      <c r="F561" s="207" t="s">
        <v>315</v>
      </c>
      <c r="G561" s="204"/>
      <c r="H561" s="208">
        <v>4</v>
      </c>
      <c r="I561" s="209"/>
      <c r="J561" s="204"/>
      <c r="K561" s="204"/>
      <c r="L561" s="210"/>
      <c r="M561" s="211"/>
      <c r="N561" s="212"/>
      <c r="O561" s="212"/>
      <c r="P561" s="212"/>
      <c r="Q561" s="212"/>
      <c r="R561" s="212"/>
      <c r="S561" s="212"/>
      <c r="T561" s="213"/>
      <c r="AT561" s="214" t="s">
        <v>136</v>
      </c>
      <c r="AU561" s="214" t="s">
        <v>85</v>
      </c>
      <c r="AV561" s="11" t="s">
        <v>85</v>
      </c>
      <c r="AW561" s="11" t="s">
        <v>38</v>
      </c>
      <c r="AX561" s="11" t="s">
        <v>75</v>
      </c>
      <c r="AY561" s="214" t="s">
        <v>126</v>
      </c>
    </row>
    <row r="562" spans="2:51" s="11" customFormat="1" ht="13.5">
      <c r="B562" s="203"/>
      <c r="C562" s="204"/>
      <c r="D562" s="205" t="s">
        <v>136</v>
      </c>
      <c r="E562" s="206" t="s">
        <v>23</v>
      </c>
      <c r="F562" s="207" t="s">
        <v>350</v>
      </c>
      <c r="G562" s="204"/>
      <c r="H562" s="208">
        <v>1</v>
      </c>
      <c r="I562" s="209"/>
      <c r="J562" s="204"/>
      <c r="K562" s="204"/>
      <c r="L562" s="210"/>
      <c r="M562" s="211"/>
      <c r="N562" s="212"/>
      <c r="O562" s="212"/>
      <c r="P562" s="212"/>
      <c r="Q562" s="212"/>
      <c r="R562" s="212"/>
      <c r="S562" s="212"/>
      <c r="T562" s="213"/>
      <c r="AT562" s="214" t="s">
        <v>136</v>
      </c>
      <c r="AU562" s="214" t="s">
        <v>85</v>
      </c>
      <c r="AV562" s="11" t="s">
        <v>85</v>
      </c>
      <c r="AW562" s="11" t="s">
        <v>38</v>
      </c>
      <c r="AX562" s="11" t="s">
        <v>75</v>
      </c>
      <c r="AY562" s="214" t="s">
        <v>126</v>
      </c>
    </row>
    <row r="563" spans="2:51" s="11" customFormat="1" ht="13.5">
      <c r="B563" s="203"/>
      <c r="C563" s="204"/>
      <c r="D563" s="205" t="s">
        <v>136</v>
      </c>
      <c r="E563" s="206" t="s">
        <v>23</v>
      </c>
      <c r="F563" s="207" t="s">
        <v>351</v>
      </c>
      <c r="G563" s="204"/>
      <c r="H563" s="208">
        <v>1</v>
      </c>
      <c r="I563" s="209"/>
      <c r="J563" s="204"/>
      <c r="K563" s="204"/>
      <c r="L563" s="210"/>
      <c r="M563" s="211"/>
      <c r="N563" s="212"/>
      <c r="O563" s="212"/>
      <c r="P563" s="212"/>
      <c r="Q563" s="212"/>
      <c r="R563" s="212"/>
      <c r="S563" s="212"/>
      <c r="T563" s="213"/>
      <c r="AT563" s="214" t="s">
        <v>136</v>
      </c>
      <c r="AU563" s="214" t="s">
        <v>85</v>
      </c>
      <c r="AV563" s="11" t="s">
        <v>85</v>
      </c>
      <c r="AW563" s="11" t="s">
        <v>38</v>
      </c>
      <c r="AX563" s="11" t="s">
        <v>75</v>
      </c>
      <c r="AY563" s="214" t="s">
        <v>126</v>
      </c>
    </row>
    <row r="564" spans="2:51" s="11" customFormat="1" ht="13.5">
      <c r="B564" s="203"/>
      <c r="C564" s="204"/>
      <c r="D564" s="205" t="s">
        <v>136</v>
      </c>
      <c r="E564" s="206" t="s">
        <v>23</v>
      </c>
      <c r="F564" s="207" t="s">
        <v>299</v>
      </c>
      <c r="G564" s="204"/>
      <c r="H564" s="208">
        <v>28</v>
      </c>
      <c r="I564" s="209"/>
      <c r="J564" s="204"/>
      <c r="K564" s="204"/>
      <c r="L564" s="210"/>
      <c r="M564" s="211"/>
      <c r="N564" s="212"/>
      <c r="O564" s="212"/>
      <c r="P564" s="212"/>
      <c r="Q564" s="212"/>
      <c r="R564" s="212"/>
      <c r="S564" s="212"/>
      <c r="T564" s="213"/>
      <c r="AT564" s="214" t="s">
        <v>136</v>
      </c>
      <c r="AU564" s="214" t="s">
        <v>85</v>
      </c>
      <c r="AV564" s="11" t="s">
        <v>85</v>
      </c>
      <c r="AW564" s="11" t="s">
        <v>38</v>
      </c>
      <c r="AX564" s="11" t="s">
        <v>75</v>
      </c>
      <c r="AY564" s="214" t="s">
        <v>126</v>
      </c>
    </row>
    <row r="565" spans="2:51" s="11" customFormat="1" ht="13.5">
      <c r="B565" s="203"/>
      <c r="C565" s="204"/>
      <c r="D565" s="205" t="s">
        <v>136</v>
      </c>
      <c r="E565" s="206" t="s">
        <v>23</v>
      </c>
      <c r="F565" s="207" t="s">
        <v>316</v>
      </c>
      <c r="G565" s="204"/>
      <c r="H565" s="208">
        <v>8</v>
      </c>
      <c r="I565" s="209"/>
      <c r="J565" s="204"/>
      <c r="K565" s="204"/>
      <c r="L565" s="210"/>
      <c r="M565" s="211"/>
      <c r="N565" s="212"/>
      <c r="O565" s="212"/>
      <c r="P565" s="212"/>
      <c r="Q565" s="212"/>
      <c r="R565" s="212"/>
      <c r="S565" s="212"/>
      <c r="T565" s="213"/>
      <c r="AT565" s="214" t="s">
        <v>136</v>
      </c>
      <c r="AU565" s="214" t="s">
        <v>85</v>
      </c>
      <c r="AV565" s="11" t="s">
        <v>85</v>
      </c>
      <c r="AW565" s="11" t="s">
        <v>38</v>
      </c>
      <c r="AX565" s="11" t="s">
        <v>75</v>
      </c>
      <c r="AY565" s="214" t="s">
        <v>126</v>
      </c>
    </row>
    <row r="566" spans="2:51" s="11" customFormat="1" ht="13.5">
      <c r="B566" s="203"/>
      <c r="C566" s="204"/>
      <c r="D566" s="205" t="s">
        <v>136</v>
      </c>
      <c r="E566" s="206" t="s">
        <v>23</v>
      </c>
      <c r="F566" s="207" t="s">
        <v>317</v>
      </c>
      <c r="G566" s="204"/>
      <c r="H566" s="208">
        <v>6</v>
      </c>
      <c r="I566" s="209"/>
      <c r="J566" s="204"/>
      <c r="K566" s="204"/>
      <c r="L566" s="210"/>
      <c r="M566" s="211"/>
      <c r="N566" s="212"/>
      <c r="O566" s="212"/>
      <c r="P566" s="212"/>
      <c r="Q566" s="212"/>
      <c r="R566" s="212"/>
      <c r="S566" s="212"/>
      <c r="T566" s="213"/>
      <c r="AT566" s="214" t="s">
        <v>136</v>
      </c>
      <c r="AU566" s="214" t="s">
        <v>85</v>
      </c>
      <c r="AV566" s="11" t="s">
        <v>85</v>
      </c>
      <c r="AW566" s="11" t="s">
        <v>38</v>
      </c>
      <c r="AX566" s="11" t="s">
        <v>75</v>
      </c>
      <c r="AY566" s="214" t="s">
        <v>126</v>
      </c>
    </row>
    <row r="567" spans="2:51" s="11" customFormat="1" ht="13.5">
      <c r="B567" s="203"/>
      <c r="C567" s="204"/>
      <c r="D567" s="205" t="s">
        <v>136</v>
      </c>
      <c r="E567" s="206" t="s">
        <v>23</v>
      </c>
      <c r="F567" s="207" t="s">
        <v>354</v>
      </c>
      <c r="G567" s="204"/>
      <c r="H567" s="208">
        <v>1</v>
      </c>
      <c r="I567" s="209"/>
      <c r="J567" s="204"/>
      <c r="K567" s="204"/>
      <c r="L567" s="210"/>
      <c r="M567" s="211"/>
      <c r="N567" s="212"/>
      <c r="O567" s="212"/>
      <c r="P567" s="212"/>
      <c r="Q567" s="212"/>
      <c r="R567" s="212"/>
      <c r="S567" s="212"/>
      <c r="T567" s="213"/>
      <c r="AT567" s="214" t="s">
        <v>136</v>
      </c>
      <c r="AU567" s="214" t="s">
        <v>85</v>
      </c>
      <c r="AV567" s="11" t="s">
        <v>85</v>
      </c>
      <c r="AW567" s="11" t="s">
        <v>38</v>
      </c>
      <c r="AX567" s="11" t="s">
        <v>75</v>
      </c>
      <c r="AY567" s="214" t="s">
        <v>126</v>
      </c>
    </row>
    <row r="568" spans="2:51" s="11" customFormat="1" ht="13.5">
      <c r="B568" s="203"/>
      <c r="C568" s="204"/>
      <c r="D568" s="205" t="s">
        <v>136</v>
      </c>
      <c r="E568" s="206" t="s">
        <v>23</v>
      </c>
      <c r="F568" s="207" t="s">
        <v>318</v>
      </c>
      <c r="G568" s="204"/>
      <c r="H568" s="208">
        <v>2</v>
      </c>
      <c r="I568" s="209"/>
      <c r="J568" s="204"/>
      <c r="K568" s="204"/>
      <c r="L568" s="210"/>
      <c r="M568" s="211"/>
      <c r="N568" s="212"/>
      <c r="O568" s="212"/>
      <c r="P568" s="212"/>
      <c r="Q568" s="212"/>
      <c r="R568" s="212"/>
      <c r="S568" s="212"/>
      <c r="T568" s="213"/>
      <c r="AT568" s="214" t="s">
        <v>136</v>
      </c>
      <c r="AU568" s="214" t="s">
        <v>85</v>
      </c>
      <c r="AV568" s="11" t="s">
        <v>85</v>
      </c>
      <c r="AW568" s="11" t="s">
        <v>38</v>
      </c>
      <c r="AX568" s="11" t="s">
        <v>75</v>
      </c>
      <c r="AY568" s="214" t="s">
        <v>126</v>
      </c>
    </row>
    <row r="569" spans="2:51" s="11" customFormat="1" ht="13.5">
      <c r="B569" s="203"/>
      <c r="C569" s="204"/>
      <c r="D569" s="205" t="s">
        <v>136</v>
      </c>
      <c r="E569" s="206" t="s">
        <v>23</v>
      </c>
      <c r="F569" s="207" t="s">
        <v>319</v>
      </c>
      <c r="G569" s="204"/>
      <c r="H569" s="208">
        <v>1</v>
      </c>
      <c r="I569" s="209"/>
      <c r="J569" s="204"/>
      <c r="K569" s="204"/>
      <c r="L569" s="210"/>
      <c r="M569" s="211"/>
      <c r="N569" s="212"/>
      <c r="O569" s="212"/>
      <c r="P569" s="212"/>
      <c r="Q569" s="212"/>
      <c r="R569" s="212"/>
      <c r="S569" s="212"/>
      <c r="T569" s="213"/>
      <c r="AT569" s="214" t="s">
        <v>136</v>
      </c>
      <c r="AU569" s="214" t="s">
        <v>85</v>
      </c>
      <c r="AV569" s="11" t="s">
        <v>85</v>
      </c>
      <c r="AW569" s="11" t="s">
        <v>38</v>
      </c>
      <c r="AX569" s="11" t="s">
        <v>75</v>
      </c>
      <c r="AY569" s="214" t="s">
        <v>126</v>
      </c>
    </row>
    <row r="570" spans="2:51" s="11" customFormat="1" ht="13.5">
      <c r="B570" s="203"/>
      <c r="C570" s="204"/>
      <c r="D570" s="205" t="s">
        <v>136</v>
      </c>
      <c r="E570" s="206" t="s">
        <v>23</v>
      </c>
      <c r="F570" s="207" t="s">
        <v>301</v>
      </c>
      <c r="G570" s="204"/>
      <c r="H570" s="208">
        <v>1</v>
      </c>
      <c r="I570" s="209"/>
      <c r="J570" s="204"/>
      <c r="K570" s="204"/>
      <c r="L570" s="210"/>
      <c r="M570" s="211"/>
      <c r="N570" s="212"/>
      <c r="O570" s="212"/>
      <c r="P570" s="212"/>
      <c r="Q570" s="212"/>
      <c r="R570" s="212"/>
      <c r="S570" s="212"/>
      <c r="T570" s="213"/>
      <c r="AT570" s="214" t="s">
        <v>136</v>
      </c>
      <c r="AU570" s="214" t="s">
        <v>85</v>
      </c>
      <c r="AV570" s="11" t="s">
        <v>85</v>
      </c>
      <c r="AW570" s="11" t="s">
        <v>38</v>
      </c>
      <c r="AX570" s="11" t="s">
        <v>75</v>
      </c>
      <c r="AY570" s="214" t="s">
        <v>126</v>
      </c>
    </row>
    <row r="571" spans="2:51" s="11" customFormat="1" ht="13.5">
      <c r="B571" s="203"/>
      <c r="C571" s="204"/>
      <c r="D571" s="205" t="s">
        <v>136</v>
      </c>
      <c r="E571" s="206" t="s">
        <v>23</v>
      </c>
      <c r="F571" s="207" t="s">
        <v>611</v>
      </c>
      <c r="G571" s="204"/>
      <c r="H571" s="208">
        <v>2</v>
      </c>
      <c r="I571" s="209"/>
      <c r="J571" s="204"/>
      <c r="K571" s="204"/>
      <c r="L571" s="210"/>
      <c r="M571" s="211"/>
      <c r="N571" s="212"/>
      <c r="O571" s="212"/>
      <c r="P571" s="212"/>
      <c r="Q571" s="212"/>
      <c r="R571" s="212"/>
      <c r="S571" s="212"/>
      <c r="T571" s="213"/>
      <c r="AT571" s="214" t="s">
        <v>136</v>
      </c>
      <c r="AU571" s="214" t="s">
        <v>85</v>
      </c>
      <c r="AV571" s="11" t="s">
        <v>85</v>
      </c>
      <c r="AW571" s="11" t="s">
        <v>38</v>
      </c>
      <c r="AX571" s="11" t="s">
        <v>75</v>
      </c>
      <c r="AY571" s="214" t="s">
        <v>126</v>
      </c>
    </row>
    <row r="572" spans="2:51" s="11" customFormat="1" ht="13.5">
      <c r="B572" s="203"/>
      <c r="C572" s="204"/>
      <c r="D572" s="205" t="s">
        <v>136</v>
      </c>
      <c r="E572" s="206" t="s">
        <v>23</v>
      </c>
      <c r="F572" s="207" t="s">
        <v>320</v>
      </c>
      <c r="G572" s="204"/>
      <c r="H572" s="208">
        <v>1</v>
      </c>
      <c r="I572" s="209"/>
      <c r="J572" s="204"/>
      <c r="K572" s="204"/>
      <c r="L572" s="210"/>
      <c r="M572" s="211"/>
      <c r="N572" s="212"/>
      <c r="O572" s="212"/>
      <c r="P572" s="212"/>
      <c r="Q572" s="212"/>
      <c r="R572" s="212"/>
      <c r="S572" s="212"/>
      <c r="T572" s="213"/>
      <c r="AT572" s="214" t="s">
        <v>136</v>
      </c>
      <c r="AU572" s="214" t="s">
        <v>85</v>
      </c>
      <c r="AV572" s="11" t="s">
        <v>85</v>
      </c>
      <c r="AW572" s="11" t="s">
        <v>38</v>
      </c>
      <c r="AX572" s="11" t="s">
        <v>75</v>
      </c>
      <c r="AY572" s="214" t="s">
        <v>126</v>
      </c>
    </row>
    <row r="573" spans="2:51" s="11" customFormat="1" ht="13.5">
      <c r="B573" s="203"/>
      <c r="C573" s="204"/>
      <c r="D573" s="205" t="s">
        <v>136</v>
      </c>
      <c r="E573" s="206" t="s">
        <v>23</v>
      </c>
      <c r="F573" s="207" t="s">
        <v>360</v>
      </c>
      <c r="G573" s="204"/>
      <c r="H573" s="208">
        <v>2</v>
      </c>
      <c r="I573" s="209"/>
      <c r="J573" s="204"/>
      <c r="K573" s="204"/>
      <c r="L573" s="210"/>
      <c r="M573" s="211"/>
      <c r="N573" s="212"/>
      <c r="O573" s="212"/>
      <c r="P573" s="212"/>
      <c r="Q573" s="212"/>
      <c r="R573" s="212"/>
      <c r="S573" s="212"/>
      <c r="T573" s="213"/>
      <c r="AT573" s="214" t="s">
        <v>136</v>
      </c>
      <c r="AU573" s="214" t="s">
        <v>85</v>
      </c>
      <c r="AV573" s="11" t="s">
        <v>85</v>
      </c>
      <c r="AW573" s="11" t="s">
        <v>38</v>
      </c>
      <c r="AX573" s="11" t="s">
        <v>75</v>
      </c>
      <c r="AY573" s="214" t="s">
        <v>126</v>
      </c>
    </row>
    <row r="574" spans="2:51" s="11" customFormat="1" ht="13.5">
      <c r="B574" s="203"/>
      <c r="C574" s="204"/>
      <c r="D574" s="205" t="s">
        <v>136</v>
      </c>
      <c r="E574" s="206" t="s">
        <v>23</v>
      </c>
      <c r="F574" s="207" t="s">
        <v>361</v>
      </c>
      <c r="G574" s="204"/>
      <c r="H574" s="208">
        <v>2</v>
      </c>
      <c r="I574" s="209"/>
      <c r="J574" s="204"/>
      <c r="K574" s="204"/>
      <c r="L574" s="210"/>
      <c r="M574" s="211"/>
      <c r="N574" s="212"/>
      <c r="O574" s="212"/>
      <c r="P574" s="212"/>
      <c r="Q574" s="212"/>
      <c r="R574" s="212"/>
      <c r="S574" s="212"/>
      <c r="T574" s="213"/>
      <c r="AT574" s="214" t="s">
        <v>136</v>
      </c>
      <c r="AU574" s="214" t="s">
        <v>85</v>
      </c>
      <c r="AV574" s="11" t="s">
        <v>85</v>
      </c>
      <c r="AW574" s="11" t="s">
        <v>38</v>
      </c>
      <c r="AX574" s="11" t="s">
        <v>75</v>
      </c>
      <c r="AY574" s="214" t="s">
        <v>126</v>
      </c>
    </row>
    <row r="575" spans="2:51" s="11" customFormat="1" ht="13.5">
      <c r="B575" s="203"/>
      <c r="C575" s="204"/>
      <c r="D575" s="205" t="s">
        <v>136</v>
      </c>
      <c r="E575" s="206" t="s">
        <v>23</v>
      </c>
      <c r="F575" s="207" t="s">
        <v>362</v>
      </c>
      <c r="G575" s="204"/>
      <c r="H575" s="208">
        <v>1</v>
      </c>
      <c r="I575" s="209"/>
      <c r="J575" s="204"/>
      <c r="K575" s="204"/>
      <c r="L575" s="210"/>
      <c r="M575" s="211"/>
      <c r="N575" s="212"/>
      <c r="O575" s="212"/>
      <c r="P575" s="212"/>
      <c r="Q575" s="212"/>
      <c r="R575" s="212"/>
      <c r="S575" s="212"/>
      <c r="T575" s="213"/>
      <c r="AT575" s="214" t="s">
        <v>136</v>
      </c>
      <c r="AU575" s="214" t="s">
        <v>85</v>
      </c>
      <c r="AV575" s="11" t="s">
        <v>85</v>
      </c>
      <c r="AW575" s="11" t="s">
        <v>38</v>
      </c>
      <c r="AX575" s="11" t="s">
        <v>75</v>
      </c>
      <c r="AY575" s="214" t="s">
        <v>126</v>
      </c>
    </row>
    <row r="576" spans="2:51" s="11" customFormat="1" ht="13.5">
      <c r="B576" s="203"/>
      <c r="C576" s="204"/>
      <c r="D576" s="205" t="s">
        <v>136</v>
      </c>
      <c r="E576" s="206" t="s">
        <v>23</v>
      </c>
      <c r="F576" s="207" t="s">
        <v>308</v>
      </c>
      <c r="G576" s="204"/>
      <c r="H576" s="208">
        <v>1</v>
      </c>
      <c r="I576" s="209"/>
      <c r="J576" s="204"/>
      <c r="K576" s="204"/>
      <c r="L576" s="210"/>
      <c r="M576" s="211"/>
      <c r="N576" s="212"/>
      <c r="O576" s="212"/>
      <c r="P576" s="212"/>
      <c r="Q576" s="212"/>
      <c r="R576" s="212"/>
      <c r="S576" s="212"/>
      <c r="T576" s="213"/>
      <c r="AT576" s="214" t="s">
        <v>136</v>
      </c>
      <c r="AU576" s="214" t="s">
        <v>85</v>
      </c>
      <c r="AV576" s="11" t="s">
        <v>85</v>
      </c>
      <c r="AW576" s="11" t="s">
        <v>38</v>
      </c>
      <c r="AX576" s="11" t="s">
        <v>75</v>
      </c>
      <c r="AY576" s="214" t="s">
        <v>126</v>
      </c>
    </row>
    <row r="577" spans="2:65" s="11" customFormat="1" ht="13.5">
      <c r="B577" s="203"/>
      <c r="C577" s="204"/>
      <c r="D577" s="205" t="s">
        <v>136</v>
      </c>
      <c r="E577" s="206" t="s">
        <v>23</v>
      </c>
      <c r="F577" s="207" t="s">
        <v>337</v>
      </c>
      <c r="G577" s="204"/>
      <c r="H577" s="208">
        <v>1</v>
      </c>
      <c r="I577" s="209"/>
      <c r="J577" s="204"/>
      <c r="K577" s="204"/>
      <c r="L577" s="210"/>
      <c r="M577" s="211"/>
      <c r="N577" s="212"/>
      <c r="O577" s="212"/>
      <c r="P577" s="212"/>
      <c r="Q577" s="212"/>
      <c r="R577" s="212"/>
      <c r="S577" s="212"/>
      <c r="T577" s="213"/>
      <c r="AT577" s="214" t="s">
        <v>136</v>
      </c>
      <c r="AU577" s="214" t="s">
        <v>85</v>
      </c>
      <c r="AV577" s="11" t="s">
        <v>85</v>
      </c>
      <c r="AW577" s="11" t="s">
        <v>38</v>
      </c>
      <c r="AX577" s="11" t="s">
        <v>75</v>
      </c>
      <c r="AY577" s="214" t="s">
        <v>126</v>
      </c>
    </row>
    <row r="578" spans="2:65" s="12" customFormat="1" ht="13.5">
      <c r="B578" s="215"/>
      <c r="C578" s="216"/>
      <c r="D578" s="205" t="s">
        <v>136</v>
      </c>
      <c r="E578" s="217" t="s">
        <v>23</v>
      </c>
      <c r="F578" s="218" t="s">
        <v>150</v>
      </c>
      <c r="G578" s="216"/>
      <c r="H578" s="219">
        <v>75</v>
      </c>
      <c r="I578" s="220"/>
      <c r="J578" s="216"/>
      <c r="K578" s="216"/>
      <c r="L578" s="221"/>
      <c r="M578" s="222"/>
      <c r="N578" s="223"/>
      <c r="O578" s="223"/>
      <c r="P578" s="223"/>
      <c r="Q578" s="223"/>
      <c r="R578" s="223"/>
      <c r="S578" s="223"/>
      <c r="T578" s="224"/>
      <c r="AT578" s="225" t="s">
        <v>136</v>
      </c>
      <c r="AU578" s="225" t="s">
        <v>85</v>
      </c>
      <c r="AV578" s="12" t="s">
        <v>134</v>
      </c>
      <c r="AW578" s="12" t="s">
        <v>38</v>
      </c>
      <c r="AX578" s="12" t="s">
        <v>80</v>
      </c>
      <c r="AY578" s="225" t="s">
        <v>126</v>
      </c>
    </row>
    <row r="579" spans="2:65" s="1" customFormat="1" ht="25.5" customHeight="1">
      <c r="B579" s="41"/>
      <c r="C579" s="191" t="s">
        <v>612</v>
      </c>
      <c r="D579" s="191" t="s">
        <v>129</v>
      </c>
      <c r="E579" s="192" t="s">
        <v>613</v>
      </c>
      <c r="F579" s="193" t="s">
        <v>614</v>
      </c>
      <c r="G579" s="194" t="s">
        <v>132</v>
      </c>
      <c r="H579" s="195">
        <v>1</v>
      </c>
      <c r="I579" s="196"/>
      <c r="J579" s="197">
        <f>ROUND(I579*H579,2)</f>
        <v>0</v>
      </c>
      <c r="K579" s="193" t="s">
        <v>133</v>
      </c>
      <c r="L579" s="61"/>
      <c r="M579" s="198" t="s">
        <v>23</v>
      </c>
      <c r="N579" s="199" t="s">
        <v>46</v>
      </c>
      <c r="O579" s="42"/>
      <c r="P579" s="200">
        <f>O579*H579</f>
        <v>0</v>
      </c>
      <c r="Q579" s="200">
        <v>0</v>
      </c>
      <c r="R579" s="200">
        <f>Q579*H579</f>
        <v>0</v>
      </c>
      <c r="S579" s="200">
        <v>6.0000000000000001E-3</v>
      </c>
      <c r="T579" s="201">
        <f>S579*H579</f>
        <v>6.0000000000000001E-3</v>
      </c>
      <c r="AR579" s="23" t="s">
        <v>344</v>
      </c>
      <c r="AT579" s="23" t="s">
        <v>129</v>
      </c>
      <c r="AU579" s="23" t="s">
        <v>85</v>
      </c>
      <c r="AY579" s="23" t="s">
        <v>126</v>
      </c>
      <c r="BE579" s="202">
        <f>IF(N579="základní",J579,0)</f>
        <v>0</v>
      </c>
      <c r="BF579" s="202">
        <f>IF(N579="snížená",J579,0)</f>
        <v>0</v>
      </c>
      <c r="BG579" s="202">
        <f>IF(N579="zákl. přenesená",J579,0)</f>
        <v>0</v>
      </c>
      <c r="BH579" s="202">
        <f>IF(N579="sníž. přenesená",J579,0)</f>
        <v>0</v>
      </c>
      <c r="BI579" s="202">
        <f>IF(N579="nulová",J579,0)</f>
        <v>0</v>
      </c>
      <c r="BJ579" s="23" t="s">
        <v>80</v>
      </c>
      <c r="BK579" s="202">
        <f>ROUND(I579*H579,2)</f>
        <v>0</v>
      </c>
      <c r="BL579" s="23" t="s">
        <v>344</v>
      </c>
      <c r="BM579" s="23" t="s">
        <v>615</v>
      </c>
    </row>
    <row r="580" spans="2:65" s="11" customFormat="1" ht="13.5">
      <c r="B580" s="203"/>
      <c r="C580" s="204"/>
      <c r="D580" s="205" t="s">
        <v>136</v>
      </c>
      <c r="E580" s="206" t="s">
        <v>23</v>
      </c>
      <c r="F580" s="207" t="s">
        <v>332</v>
      </c>
      <c r="G580" s="204"/>
      <c r="H580" s="208">
        <v>1</v>
      </c>
      <c r="I580" s="209"/>
      <c r="J580" s="204"/>
      <c r="K580" s="204"/>
      <c r="L580" s="210"/>
      <c r="M580" s="211"/>
      <c r="N580" s="212"/>
      <c r="O580" s="212"/>
      <c r="P580" s="212"/>
      <c r="Q580" s="212"/>
      <c r="R580" s="212"/>
      <c r="S580" s="212"/>
      <c r="T580" s="213"/>
      <c r="AT580" s="214" t="s">
        <v>136</v>
      </c>
      <c r="AU580" s="214" t="s">
        <v>85</v>
      </c>
      <c r="AV580" s="11" t="s">
        <v>85</v>
      </c>
      <c r="AW580" s="11" t="s">
        <v>38</v>
      </c>
      <c r="AX580" s="11" t="s">
        <v>80</v>
      </c>
      <c r="AY580" s="214" t="s">
        <v>126</v>
      </c>
    </row>
    <row r="581" spans="2:65" s="1" customFormat="1" ht="16.5" customHeight="1">
      <c r="B581" s="41"/>
      <c r="C581" s="191" t="s">
        <v>616</v>
      </c>
      <c r="D581" s="191" t="s">
        <v>129</v>
      </c>
      <c r="E581" s="192" t="s">
        <v>617</v>
      </c>
      <c r="F581" s="193" t="s">
        <v>618</v>
      </c>
      <c r="G581" s="194" t="s">
        <v>146</v>
      </c>
      <c r="H581" s="195">
        <v>788.14</v>
      </c>
      <c r="I581" s="196"/>
      <c r="J581" s="197">
        <f>ROUND(I581*H581,2)</f>
        <v>0</v>
      </c>
      <c r="K581" s="193" t="s">
        <v>23</v>
      </c>
      <c r="L581" s="61"/>
      <c r="M581" s="198" t="s">
        <v>23</v>
      </c>
      <c r="N581" s="199" t="s">
        <v>46</v>
      </c>
      <c r="O581" s="42"/>
      <c r="P581" s="200">
        <f>O581*H581</f>
        <v>0</v>
      </c>
      <c r="Q581" s="200">
        <v>2.7999999999999998E-4</v>
      </c>
      <c r="R581" s="200">
        <f>Q581*H581</f>
        <v>0.22067919999999996</v>
      </c>
      <c r="S581" s="200">
        <v>0</v>
      </c>
      <c r="T581" s="201">
        <f>S581*H581</f>
        <v>0</v>
      </c>
      <c r="AR581" s="23" t="s">
        <v>344</v>
      </c>
      <c r="AT581" s="23" t="s">
        <v>129</v>
      </c>
      <c r="AU581" s="23" t="s">
        <v>85</v>
      </c>
      <c r="AY581" s="23" t="s">
        <v>126</v>
      </c>
      <c r="BE581" s="202">
        <f>IF(N581="základní",J581,0)</f>
        <v>0</v>
      </c>
      <c r="BF581" s="202">
        <f>IF(N581="snížená",J581,0)</f>
        <v>0</v>
      </c>
      <c r="BG581" s="202">
        <f>IF(N581="zákl. přenesená",J581,0)</f>
        <v>0</v>
      </c>
      <c r="BH581" s="202">
        <f>IF(N581="sníž. přenesená",J581,0)</f>
        <v>0</v>
      </c>
      <c r="BI581" s="202">
        <f>IF(N581="nulová",J581,0)</f>
        <v>0</v>
      </c>
      <c r="BJ581" s="23" t="s">
        <v>80</v>
      </c>
      <c r="BK581" s="202">
        <f>ROUND(I581*H581,2)</f>
        <v>0</v>
      </c>
      <c r="BL581" s="23" t="s">
        <v>344</v>
      </c>
      <c r="BM581" s="23" t="s">
        <v>619</v>
      </c>
    </row>
    <row r="582" spans="2:65" s="11" customFormat="1" ht="13.5">
      <c r="B582" s="203"/>
      <c r="C582" s="204"/>
      <c r="D582" s="205" t="s">
        <v>136</v>
      </c>
      <c r="E582" s="206" t="s">
        <v>23</v>
      </c>
      <c r="F582" s="207" t="s">
        <v>620</v>
      </c>
      <c r="G582" s="204"/>
      <c r="H582" s="208">
        <v>73</v>
      </c>
      <c r="I582" s="209"/>
      <c r="J582" s="204"/>
      <c r="K582" s="204"/>
      <c r="L582" s="210"/>
      <c r="M582" s="211"/>
      <c r="N582" s="212"/>
      <c r="O582" s="212"/>
      <c r="P582" s="212"/>
      <c r="Q582" s="212"/>
      <c r="R582" s="212"/>
      <c r="S582" s="212"/>
      <c r="T582" s="213"/>
      <c r="AT582" s="214" t="s">
        <v>136</v>
      </c>
      <c r="AU582" s="214" t="s">
        <v>85</v>
      </c>
      <c r="AV582" s="11" t="s">
        <v>85</v>
      </c>
      <c r="AW582" s="11" t="s">
        <v>38</v>
      </c>
      <c r="AX582" s="11" t="s">
        <v>75</v>
      </c>
      <c r="AY582" s="214" t="s">
        <v>126</v>
      </c>
    </row>
    <row r="583" spans="2:65" s="11" customFormat="1" ht="13.5">
      <c r="B583" s="203"/>
      <c r="C583" s="204"/>
      <c r="D583" s="205" t="s">
        <v>136</v>
      </c>
      <c r="E583" s="206" t="s">
        <v>23</v>
      </c>
      <c r="F583" s="207" t="s">
        <v>621</v>
      </c>
      <c r="G583" s="204"/>
      <c r="H583" s="208">
        <v>73</v>
      </c>
      <c r="I583" s="209"/>
      <c r="J583" s="204"/>
      <c r="K583" s="204"/>
      <c r="L583" s="210"/>
      <c r="M583" s="211"/>
      <c r="N583" s="212"/>
      <c r="O583" s="212"/>
      <c r="P583" s="212"/>
      <c r="Q583" s="212"/>
      <c r="R583" s="212"/>
      <c r="S583" s="212"/>
      <c r="T583" s="213"/>
      <c r="AT583" s="214" t="s">
        <v>136</v>
      </c>
      <c r="AU583" s="214" t="s">
        <v>85</v>
      </c>
      <c r="AV583" s="11" t="s">
        <v>85</v>
      </c>
      <c r="AW583" s="11" t="s">
        <v>38</v>
      </c>
      <c r="AX583" s="11" t="s">
        <v>75</v>
      </c>
      <c r="AY583" s="214" t="s">
        <v>126</v>
      </c>
    </row>
    <row r="584" spans="2:65" s="11" customFormat="1" ht="13.5">
      <c r="B584" s="203"/>
      <c r="C584" s="204"/>
      <c r="D584" s="205" t="s">
        <v>136</v>
      </c>
      <c r="E584" s="206" t="s">
        <v>23</v>
      </c>
      <c r="F584" s="207" t="s">
        <v>622</v>
      </c>
      <c r="G584" s="204"/>
      <c r="H584" s="208">
        <v>8.6</v>
      </c>
      <c r="I584" s="209"/>
      <c r="J584" s="204"/>
      <c r="K584" s="204"/>
      <c r="L584" s="210"/>
      <c r="M584" s="211"/>
      <c r="N584" s="212"/>
      <c r="O584" s="212"/>
      <c r="P584" s="212"/>
      <c r="Q584" s="212"/>
      <c r="R584" s="212"/>
      <c r="S584" s="212"/>
      <c r="T584" s="213"/>
      <c r="AT584" s="214" t="s">
        <v>136</v>
      </c>
      <c r="AU584" s="214" t="s">
        <v>85</v>
      </c>
      <c r="AV584" s="11" t="s">
        <v>85</v>
      </c>
      <c r="AW584" s="11" t="s">
        <v>38</v>
      </c>
      <c r="AX584" s="11" t="s">
        <v>75</v>
      </c>
      <c r="AY584" s="214" t="s">
        <v>126</v>
      </c>
    </row>
    <row r="585" spans="2:65" s="11" customFormat="1" ht="13.5">
      <c r="B585" s="203"/>
      <c r="C585" s="204"/>
      <c r="D585" s="205" t="s">
        <v>136</v>
      </c>
      <c r="E585" s="206" t="s">
        <v>23</v>
      </c>
      <c r="F585" s="207" t="s">
        <v>623</v>
      </c>
      <c r="G585" s="204"/>
      <c r="H585" s="208">
        <v>8.6</v>
      </c>
      <c r="I585" s="209"/>
      <c r="J585" s="204"/>
      <c r="K585" s="204"/>
      <c r="L585" s="210"/>
      <c r="M585" s="211"/>
      <c r="N585" s="212"/>
      <c r="O585" s="212"/>
      <c r="P585" s="212"/>
      <c r="Q585" s="212"/>
      <c r="R585" s="212"/>
      <c r="S585" s="212"/>
      <c r="T585" s="213"/>
      <c r="AT585" s="214" t="s">
        <v>136</v>
      </c>
      <c r="AU585" s="214" t="s">
        <v>85</v>
      </c>
      <c r="AV585" s="11" t="s">
        <v>85</v>
      </c>
      <c r="AW585" s="11" t="s">
        <v>38</v>
      </c>
      <c r="AX585" s="11" t="s">
        <v>75</v>
      </c>
      <c r="AY585" s="214" t="s">
        <v>126</v>
      </c>
    </row>
    <row r="586" spans="2:65" s="11" customFormat="1" ht="13.5">
      <c r="B586" s="203"/>
      <c r="C586" s="204"/>
      <c r="D586" s="205" t="s">
        <v>136</v>
      </c>
      <c r="E586" s="206" t="s">
        <v>23</v>
      </c>
      <c r="F586" s="207" t="s">
        <v>624</v>
      </c>
      <c r="G586" s="204"/>
      <c r="H586" s="208">
        <v>14.7</v>
      </c>
      <c r="I586" s="209"/>
      <c r="J586" s="204"/>
      <c r="K586" s="204"/>
      <c r="L586" s="210"/>
      <c r="M586" s="211"/>
      <c r="N586" s="212"/>
      <c r="O586" s="212"/>
      <c r="P586" s="212"/>
      <c r="Q586" s="212"/>
      <c r="R586" s="212"/>
      <c r="S586" s="212"/>
      <c r="T586" s="213"/>
      <c r="AT586" s="214" t="s">
        <v>136</v>
      </c>
      <c r="AU586" s="214" t="s">
        <v>85</v>
      </c>
      <c r="AV586" s="11" t="s">
        <v>85</v>
      </c>
      <c r="AW586" s="11" t="s">
        <v>38</v>
      </c>
      <c r="AX586" s="11" t="s">
        <v>75</v>
      </c>
      <c r="AY586" s="214" t="s">
        <v>126</v>
      </c>
    </row>
    <row r="587" spans="2:65" s="11" customFormat="1" ht="13.5">
      <c r="B587" s="203"/>
      <c r="C587" s="204"/>
      <c r="D587" s="205" t="s">
        <v>136</v>
      </c>
      <c r="E587" s="206" t="s">
        <v>23</v>
      </c>
      <c r="F587" s="207" t="s">
        <v>625</v>
      </c>
      <c r="G587" s="204"/>
      <c r="H587" s="208">
        <v>14.76</v>
      </c>
      <c r="I587" s="209"/>
      <c r="J587" s="204"/>
      <c r="K587" s="204"/>
      <c r="L587" s="210"/>
      <c r="M587" s="211"/>
      <c r="N587" s="212"/>
      <c r="O587" s="212"/>
      <c r="P587" s="212"/>
      <c r="Q587" s="212"/>
      <c r="R587" s="212"/>
      <c r="S587" s="212"/>
      <c r="T587" s="213"/>
      <c r="AT587" s="214" t="s">
        <v>136</v>
      </c>
      <c r="AU587" s="214" t="s">
        <v>85</v>
      </c>
      <c r="AV587" s="11" t="s">
        <v>85</v>
      </c>
      <c r="AW587" s="11" t="s">
        <v>38</v>
      </c>
      <c r="AX587" s="11" t="s">
        <v>75</v>
      </c>
      <c r="AY587" s="214" t="s">
        <v>126</v>
      </c>
    </row>
    <row r="588" spans="2:65" s="11" customFormat="1" ht="13.5">
      <c r="B588" s="203"/>
      <c r="C588" s="204"/>
      <c r="D588" s="205" t="s">
        <v>136</v>
      </c>
      <c r="E588" s="206" t="s">
        <v>23</v>
      </c>
      <c r="F588" s="207" t="s">
        <v>626</v>
      </c>
      <c r="G588" s="204"/>
      <c r="H588" s="208">
        <v>28.8</v>
      </c>
      <c r="I588" s="209"/>
      <c r="J588" s="204"/>
      <c r="K588" s="204"/>
      <c r="L588" s="210"/>
      <c r="M588" s="211"/>
      <c r="N588" s="212"/>
      <c r="O588" s="212"/>
      <c r="P588" s="212"/>
      <c r="Q588" s="212"/>
      <c r="R588" s="212"/>
      <c r="S588" s="212"/>
      <c r="T588" s="213"/>
      <c r="AT588" s="214" t="s">
        <v>136</v>
      </c>
      <c r="AU588" s="214" t="s">
        <v>85</v>
      </c>
      <c r="AV588" s="11" t="s">
        <v>85</v>
      </c>
      <c r="AW588" s="11" t="s">
        <v>38</v>
      </c>
      <c r="AX588" s="11" t="s">
        <v>75</v>
      </c>
      <c r="AY588" s="214" t="s">
        <v>126</v>
      </c>
    </row>
    <row r="589" spans="2:65" s="11" customFormat="1" ht="13.5">
      <c r="B589" s="203"/>
      <c r="C589" s="204"/>
      <c r="D589" s="205" t="s">
        <v>136</v>
      </c>
      <c r="E589" s="206" t="s">
        <v>23</v>
      </c>
      <c r="F589" s="207" t="s">
        <v>627</v>
      </c>
      <c r="G589" s="204"/>
      <c r="H589" s="208">
        <v>14.76</v>
      </c>
      <c r="I589" s="209"/>
      <c r="J589" s="204"/>
      <c r="K589" s="204"/>
      <c r="L589" s="210"/>
      <c r="M589" s="211"/>
      <c r="N589" s="212"/>
      <c r="O589" s="212"/>
      <c r="P589" s="212"/>
      <c r="Q589" s="212"/>
      <c r="R589" s="212"/>
      <c r="S589" s="212"/>
      <c r="T589" s="213"/>
      <c r="AT589" s="214" t="s">
        <v>136</v>
      </c>
      <c r="AU589" s="214" t="s">
        <v>85</v>
      </c>
      <c r="AV589" s="11" t="s">
        <v>85</v>
      </c>
      <c r="AW589" s="11" t="s">
        <v>38</v>
      </c>
      <c r="AX589" s="11" t="s">
        <v>75</v>
      </c>
      <c r="AY589" s="214" t="s">
        <v>126</v>
      </c>
    </row>
    <row r="590" spans="2:65" s="11" customFormat="1" ht="13.5">
      <c r="B590" s="203"/>
      <c r="C590" s="204"/>
      <c r="D590" s="205" t="s">
        <v>136</v>
      </c>
      <c r="E590" s="206" t="s">
        <v>23</v>
      </c>
      <c r="F590" s="207" t="s">
        <v>628</v>
      </c>
      <c r="G590" s="204"/>
      <c r="H590" s="208">
        <v>14.6</v>
      </c>
      <c r="I590" s="209"/>
      <c r="J590" s="204"/>
      <c r="K590" s="204"/>
      <c r="L590" s="210"/>
      <c r="M590" s="211"/>
      <c r="N590" s="212"/>
      <c r="O590" s="212"/>
      <c r="P590" s="212"/>
      <c r="Q590" s="212"/>
      <c r="R590" s="212"/>
      <c r="S590" s="212"/>
      <c r="T590" s="213"/>
      <c r="AT590" s="214" t="s">
        <v>136</v>
      </c>
      <c r="AU590" s="214" t="s">
        <v>85</v>
      </c>
      <c r="AV590" s="11" t="s">
        <v>85</v>
      </c>
      <c r="AW590" s="11" t="s">
        <v>38</v>
      </c>
      <c r="AX590" s="11" t="s">
        <v>75</v>
      </c>
      <c r="AY590" s="214" t="s">
        <v>126</v>
      </c>
    </row>
    <row r="591" spans="2:65" s="11" customFormat="1" ht="13.5">
      <c r="B591" s="203"/>
      <c r="C591" s="204"/>
      <c r="D591" s="205" t="s">
        <v>136</v>
      </c>
      <c r="E591" s="206" t="s">
        <v>23</v>
      </c>
      <c r="F591" s="207" t="s">
        <v>629</v>
      </c>
      <c r="G591" s="204"/>
      <c r="H591" s="208">
        <v>6.6</v>
      </c>
      <c r="I591" s="209"/>
      <c r="J591" s="204"/>
      <c r="K591" s="204"/>
      <c r="L591" s="210"/>
      <c r="M591" s="211"/>
      <c r="N591" s="212"/>
      <c r="O591" s="212"/>
      <c r="P591" s="212"/>
      <c r="Q591" s="212"/>
      <c r="R591" s="212"/>
      <c r="S591" s="212"/>
      <c r="T591" s="213"/>
      <c r="AT591" s="214" t="s">
        <v>136</v>
      </c>
      <c r="AU591" s="214" t="s">
        <v>85</v>
      </c>
      <c r="AV591" s="11" t="s">
        <v>85</v>
      </c>
      <c r="AW591" s="11" t="s">
        <v>38</v>
      </c>
      <c r="AX591" s="11" t="s">
        <v>75</v>
      </c>
      <c r="AY591" s="214" t="s">
        <v>126</v>
      </c>
    </row>
    <row r="592" spans="2:65" s="11" customFormat="1" ht="13.5">
      <c r="B592" s="203"/>
      <c r="C592" s="204"/>
      <c r="D592" s="205" t="s">
        <v>136</v>
      </c>
      <c r="E592" s="206" t="s">
        <v>23</v>
      </c>
      <c r="F592" s="207" t="s">
        <v>630</v>
      </c>
      <c r="G592" s="204"/>
      <c r="H592" s="208">
        <v>6.6</v>
      </c>
      <c r="I592" s="209"/>
      <c r="J592" s="204"/>
      <c r="K592" s="204"/>
      <c r="L592" s="210"/>
      <c r="M592" s="211"/>
      <c r="N592" s="212"/>
      <c r="O592" s="212"/>
      <c r="P592" s="212"/>
      <c r="Q592" s="212"/>
      <c r="R592" s="212"/>
      <c r="S592" s="212"/>
      <c r="T592" s="213"/>
      <c r="AT592" s="214" t="s">
        <v>136</v>
      </c>
      <c r="AU592" s="214" t="s">
        <v>85</v>
      </c>
      <c r="AV592" s="11" t="s">
        <v>85</v>
      </c>
      <c r="AW592" s="11" t="s">
        <v>38</v>
      </c>
      <c r="AX592" s="11" t="s">
        <v>75</v>
      </c>
      <c r="AY592" s="214" t="s">
        <v>126</v>
      </c>
    </row>
    <row r="593" spans="2:51" s="11" customFormat="1" ht="13.5">
      <c r="B593" s="203"/>
      <c r="C593" s="204"/>
      <c r="D593" s="205" t="s">
        <v>136</v>
      </c>
      <c r="E593" s="206" t="s">
        <v>23</v>
      </c>
      <c r="F593" s="207" t="s">
        <v>631</v>
      </c>
      <c r="G593" s="204"/>
      <c r="H593" s="208">
        <v>142.80000000000001</v>
      </c>
      <c r="I593" s="209"/>
      <c r="J593" s="204"/>
      <c r="K593" s="204"/>
      <c r="L593" s="210"/>
      <c r="M593" s="211"/>
      <c r="N593" s="212"/>
      <c r="O593" s="212"/>
      <c r="P593" s="212"/>
      <c r="Q593" s="212"/>
      <c r="R593" s="212"/>
      <c r="S593" s="212"/>
      <c r="T593" s="213"/>
      <c r="AT593" s="214" t="s">
        <v>136</v>
      </c>
      <c r="AU593" s="214" t="s">
        <v>85</v>
      </c>
      <c r="AV593" s="11" t="s">
        <v>85</v>
      </c>
      <c r="AW593" s="11" t="s">
        <v>38</v>
      </c>
      <c r="AX593" s="11" t="s">
        <v>75</v>
      </c>
      <c r="AY593" s="214" t="s">
        <v>126</v>
      </c>
    </row>
    <row r="594" spans="2:51" s="11" customFormat="1" ht="13.5">
      <c r="B594" s="203"/>
      <c r="C594" s="204"/>
      <c r="D594" s="205" t="s">
        <v>136</v>
      </c>
      <c r="E594" s="206" t="s">
        <v>23</v>
      </c>
      <c r="F594" s="207" t="s">
        <v>632</v>
      </c>
      <c r="G594" s="204"/>
      <c r="H594" s="208">
        <v>57.6</v>
      </c>
      <c r="I594" s="209"/>
      <c r="J594" s="204"/>
      <c r="K594" s="204"/>
      <c r="L594" s="210"/>
      <c r="M594" s="211"/>
      <c r="N594" s="212"/>
      <c r="O594" s="212"/>
      <c r="P594" s="212"/>
      <c r="Q594" s="212"/>
      <c r="R594" s="212"/>
      <c r="S594" s="212"/>
      <c r="T594" s="213"/>
      <c r="AT594" s="214" t="s">
        <v>136</v>
      </c>
      <c r="AU594" s="214" t="s">
        <v>85</v>
      </c>
      <c r="AV594" s="11" t="s">
        <v>85</v>
      </c>
      <c r="AW594" s="11" t="s">
        <v>38</v>
      </c>
      <c r="AX594" s="11" t="s">
        <v>75</v>
      </c>
      <c r="AY594" s="214" t="s">
        <v>126</v>
      </c>
    </row>
    <row r="595" spans="2:51" s="11" customFormat="1" ht="13.5">
      <c r="B595" s="203"/>
      <c r="C595" s="204"/>
      <c r="D595" s="205" t="s">
        <v>136</v>
      </c>
      <c r="E595" s="206" t="s">
        <v>23</v>
      </c>
      <c r="F595" s="207" t="s">
        <v>172</v>
      </c>
      <c r="G595" s="204"/>
      <c r="H595" s="208">
        <v>15.2</v>
      </c>
      <c r="I595" s="209"/>
      <c r="J595" s="204"/>
      <c r="K595" s="204"/>
      <c r="L595" s="210"/>
      <c r="M595" s="211"/>
      <c r="N595" s="212"/>
      <c r="O595" s="212"/>
      <c r="P595" s="212"/>
      <c r="Q595" s="212"/>
      <c r="R595" s="212"/>
      <c r="S595" s="212"/>
      <c r="T595" s="213"/>
      <c r="AT595" s="214" t="s">
        <v>136</v>
      </c>
      <c r="AU595" s="214" t="s">
        <v>85</v>
      </c>
      <c r="AV595" s="11" t="s">
        <v>85</v>
      </c>
      <c r="AW595" s="11" t="s">
        <v>38</v>
      </c>
      <c r="AX595" s="11" t="s">
        <v>75</v>
      </c>
      <c r="AY595" s="214" t="s">
        <v>126</v>
      </c>
    </row>
    <row r="596" spans="2:51" s="11" customFormat="1" ht="13.5">
      <c r="B596" s="203"/>
      <c r="C596" s="204"/>
      <c r="D596" s="205" t="s">
        <v>136</v>
      </c>
      <c r="E596" s="206" t="s">
        <v>23</v>
      </c>
      <c r="F596" s="207" t="s">
        <v>173</v>
      </c>
      <c r="G596" s="204"/>
      <c r="H596" s="208">
        <v>15.2</v>
      </c>
      <c r="I596" s="209"/>
      <c r="J596" s="204"/>
      <c r="K596" s="204"/>
      <c r="L596" s="210"/>
      <c r="M596" s="211"/>
      <c r="N596" s="212"/>
      <c r="O596" s="212"/>
      <c r="P596" s="212"/>
      <c r="Q596" s="212"/>
      <c r="R596" s="212"/>
      <c r="S596" s="212"/>
      <c r="T596" s="213"/>
      <c r="AT596" s="214" t="s">
        <v>136</v>
      </c>
      <c r="AU596" s="214" t="s">
        <v>85</v>
      </c>
      <c r="AV596" s="11" t="s">
        <v>85</v>
      </c>
      <c r="AW596" s="11" t="s">
        <v>38</v>
      </c>
      <c r="AX596" s="11" t="s">
        <v>75</v>
      </c>
      <c r="AY596" s="214" t="s">
        <v>126</v>
      </c>
    </row>
    <row r="597" spans="2:51" s="11" customFormat="1" ht="13.5">
      <c r="B597" s="203"/>
      <c r="C597" s="204"/>
      <c r="D597" s="205" t="s">
        <v>136</v>
      </c>
      <c r="E597" s="206" t="s">
        <v>23</v>
      </c>
      <c r="F597" s="207" t="s">
        <v>174</v>
      </c>
      <c r="G597" s="204"/>
      <c r="H597" s="208">
        <v>31.2</v>
      </c>
      <c r="I597" s="209"/>
      <c r="J597" s="204"/>
      <c r="K597" s="204"/>
      <c r="L597" s="210"/>
      <c r="M597" s="211"/>
      <c r="N597" s="212"/>
      <c r="O597" s="212"/>
      <c r="P597" s="212"/>
      <c r="Q597" s="212"/>
      <c r="R597" s="212"/>
      <c r="S597" s="212"/>
      <c r="T597" s="213"/>
      <c r="AT597" s="214" t="s">
        <v>136</v>
      </c>
      <c r="AU597" s="214" t="s">
        <v>85</v>
      </c>
      <c r="AV597" s="11" t="s">
        <v>85</v>
      </c>
      <c r="AW597" s="11" t="s">
        <v>38</v>
      </c>
      <c r="AX597" s="11" t="s">
        <v>75</v>
      </c>
      <c r="AY597" s="214" t="s">
        <v>126</v>
      </c>
    </row>
    <row r="598" spans="2:51" s="11" customFormat="1" ht="13.5">
      <c r="B598" s="203"/>
      <c r="C598" s="204"/>
      <c r="D598" s="205" t="s">
        <v>136</v>
      </c>
      <c r="E598" s="206" t="s">
        <v>23</v>
      </c>
      <c r="F598" s="207" t="s">
        <v>633</v>
      </c>
      <c r="G598" s="204"/>
      <c r="H598" s="208">
        <v>8.6999999999999993</v>
      </c>
      <c r="I598" s="209"/>
      <c r="J598" s="204"/>
      <c r="K598" s="204"/>
      <c r="L598" s="210"/>
      <c r="M598" s="211"/>
      <c r="N598" s="212"/>
      <c r="O598" s="212"/>
      <c r="P598" s="212"/>
      <c r="Q598" s="212"/>
      <c r="R598" s="212"/>
      <c r="S598" s="212"/>
      <c r="T598" s="213"/>
      <c r="AT598" s="214" t="s">
        <v>136</v>
      </c>
      <c r="AU598" s="214" t="s">
        <v>85</v>
      </c>
      <c r="AV598" s="11" t="s">
        <v>85</v>
      </c>
      <c r="AW598" s="11" t="s">
        <v>38</v>
      </c>
      <c r="AX598" s="11" t="s">
        <v>75</v>
      </c>
      <c r="AY598" s="214" t="s">
        <v>126</v>
      </c>
    </row>
    <row r="599" spans="2:51" s="11" customFormat="1" ht="13.5">
      <c r="B599" s="203"/>
      <c r="C599" s="204"/>
      <c r="D599" s="205" t="s">
        <v>136</v>
      </c>
      <c r="E599" s="206" t="s">
        <v>23</v>
      </c>
      <c r="F599" s="207" t="s">
        <v>634</v>
      </c>
      <c r="G599" s="204"/>
      <c r="H599" s="208">
        <v>14.4</v>
      </c>
      <c r="I599" s="209"/>
      <c r="J599" s="204"/>
      <c r="K599" s="204"/>
      <c r="L599" s="210"/>
      <c r="M599" s="211"/>
      <c r="N599" s="212"/>
      <c r="O599" s="212"/>
      <c r="P599" s="212"/>
      <c r="Q599" s="212"/>
      <c r="R599" s="212"/>
      <c r="S599" s="212"/>
      <c r="T599" s="213"/>
      <c r="AT599" s="214" t="s">
        <v>136</v>
      </c>
      <c r="AU599" s="214" t="s">
        <v>85</v>
      </c>
      <c r="AV599" s="11" t="s">
        <v>85</v>
      </c>
      <c r="AW599" s="11" t="s">
        <v>38</v>
      </c>
      <c r="AX599" s="11" t="s">
        <v>75</v>
      </c>
      <c r="AY599" s="214" t="s">
        <v>126</v>
      </c>
    </row>
    <row r="600" spans="2:51" s="11" customFormat="1" ht="13.5">
      <c r="B600" s="203"/>
      <c r="C600" s="204"/>
      <c r="D600" s="205" t="s">
        <v>136</v>
      </c>
      <c r="E600" s="206" t="s">
        <v>23</v>
      </c>
      <c r="F600" s="207" t="s">
        <v>635</v>
      </c>
      <c r="G600" s="204"/>
      <c r="H600" s="208">
        <v>7.2</v>
      </c>
      <c r="I600" s="209"/>
      <c r="J600" s="204"/>
      <c r="K600" s="204"/>
      <c r="L600" s="210"/>
      <c r="M600" s="211"/>
      <c r="N600" s="212"/>
      <c r="O600" s="212"/>
      <c r="P600" s="212"/>
      <c r="Q600" s="212"/>
      <c r="R600" s="212"/>
      <c r="S600" s="212"/>
      <c r="T600" s="213"/>
      <c r="AT600" s="214" t="s">
        <v>136</v>
      </c>
      <c r="AU600" s="214" t="s">
        <v>85</v>
      </c>
      <c r="AV600" s="11" t="s">
        <v>85</v>
      </c>
      <c r="AW600" s="11" t="s">
        <v>38</v>
      </c>
      <c r="AX600" s="11" t="s">
        <v>75</v>
      </c>
      <c r="AY600" s="214" t="s">
        <v>126</v>
      </c>
    </row>
    <row r="601" spans="2:51" s="11" customFormat="1" ht="13.5">
      <c r="B601" s="203"/>
      <c r="C601" s="204"/>
      <c r="D601" s="205" t="s">
        <v>136</v>
      </c>
      <c r="E601" s="206" t="s">
        <v>23</v>
      </c>
      <c r="F601" s="207" t="s">
        <v>636</v>
      </c>
      <c r="G601" s="204"/>
      <c r="H601" s="208">
        <v>8.8000000000000007</v>
      </c>
      <c r="I601" s="209"/>
      <c r="J601" s="204"/>
      <c r="K601" s="204"/>
      <c r="L601" s="210"/>
      <c r="M601" s="211"/>
      <c r="N601" s="212"/>
      <c r="O601" s="212"/>
      <c r="P601" s="212"/>
      <c r="Q601" s="212"/>
      <c r="R601" s="212"/>
      <c r="S601" s="212"/>
      <c r="T601" s="213"/>
      <c r="AT601" s="214" t="s">
        <v>136</v>
      </c>
      <c r="AU601" s="214" t="s">
        <v>85</v>
      </c>
      <c r="AV601" s="11" t="s">
        <v>85</v>
      </c>
      <c r="AW601" s="11" t="s">
        <v>38</v>
      </c>
      <c r="AX601" s="11" t="s">
        <v>75</v>
      </c>
      <c r="AY601" s="214" t="s">
        <v>126</v>
      </c>
    </row>
    <row r="602" spans="2:51" s="11" customFormat="1" ht="13.5">
      <c r="B602" s="203"/>
      <c r="C602" s="204"/>
      <c r="D602" s="205" t="s">
        <v>136</v>
      </c>
      <c r="E602" s="206" t="s">
        <v>23</v>
      </c>
      <c r="F602" s="207" t="s">
        <v>637</v>
      </c>
      <c r="G602" s="204"/>
      <c r="H602" s="208">
        <v>6.38</v>
      </c>
      <c r="I602" s="209"/>
      <c r="J602" s="204"/>
      <c r="K602" s="204"/>
      <c r="L602" s="210"/>
      <c r="M602" s="211"/>
      <c r="N602" s="212"/>
      <c r="O602" s="212"/>
      <c r="P602" s="212"/>
      <c r="Q602" s="212"/>
      <c r="R602" s="212"/>
      <c r="S602" s="212"/>
      <c r="T602" s="213"/>
      <c r="AT602" s="214" t="s">
        <v>136</v>
      </c>
      <c r="AU602" s="214" t="s">
        <v>85</v>
      </c>
      <c r="AV602" s="11" t="s">
        <v>85</v>
      </c>
      <c r="AW602" s="11" t="s">
        <v>38</v>
      </c>
      <c r="AX602" s="11" t="s">
        <v>75</v>
      </c>
      <c r="AY602" s="214" t="s">
        <v>126</v>
      </c>
    </row>
    <row r="603" spans="2:51" s="11" customFormat="1" ht="13.5">
      <c r="B603" s="203"/>
      <c r="C603" s="204"/>
      <c r="D603" s="205" t="s">
        <v>136</v>
      </c>
      <c r="E603" s="206" t="s">
        <v>23</v>
      </c>
      <c r="F603" s="207" t="s">
        <v>638</v>
      </c>
      <c r="G603" s="204"/>
      <c r="H603" s="208">
        <v>4.5</v>
      </c>
      <c r="I603" s="209"/>
      <c r="J603" s="204"/>
      <c r="K603" s="204"/>
      <c r="L603" s="210"/>
      <c r="M603" s="211"/>
      <c r="N603" s="212"/>
      <c r="O603" s="212"/>
      <c r="P603" s="212"/>
      <c r="Q603" s="212"/>
      <c r="R603" s="212"/>
      <c r="S603" s="212"/>
      <c r="T603" s="213"/>
      <c r="AT603" s="214" t="s">
        <v>136</v>
      </c>
      <c r="AU603" s="214" t="s">
        <v>85</v>
      </c>
      <c r="AV603" s="11" t="s">
        <v>85</v>
      </c>
      <c r="AW603" s="11" t="s">
        <v>38</v>
      </c>
      <c r="AX603" s="11" t="s">
        <v>75</v>
      </c>
      <c r="AY603" s="214" t="s">
        <v>126</v>
      </c>
    </row>
    <row r="604" spans="2:51" s="11" customFormat="1" ht="13.5">
      <c r="B604" s="203"/>
      <c r="C604" s="204"/>
      <c r="D604" s="205" t="s">
        <v>136</v>
      </c>
      <c r="E604" s="206" t="s">
        <v>23</v>
      </c>
      <c r="F604" s="207" t="s">
        <v>639</v>
      </c>
      <c r="G604" s="204"/>
      <c r="H604" s="208">
        <v>18</v>
      </c>
      <c r="I604" s="209"/>
      <c r="J604" s="204"/>
      <c r="K604" s="204"/>
      <c r="L604" s="210"/>
      <c r="M604" s="211"/>
      <c r="N604" s="212"/>
      <c r="O604" s="212"/>
      <c r="P604" s="212"/>
      <c r="Q604" s="212"/>
      <c r="R604" s="212"/>
      <c r="S604" s="212"/>
      <c r="T604" s="213"/>
      <c r="AT604" s="214" t="s">
        <v>136</v>
      </c>
      <c r="AU604" s="214" t="s">
        <v>85</v>
      </c>
      <c r="AV604" s="11" t="s">
        <v>85</v>
      </c>
      <c r="AW604" s="11" t="s">
        <v>38</v>
      </c>
      <c r="AX604" s="11" t="s">
        <v>75</v>
      </c>
      <c r="AY604" s="214" t="s">
        <v>126</v>
      </c>
    </row>
    <row r="605" spans="2:51" s="11" customFormat="1" ht="13.5">
      <c r="B605" s="203"/>
      <c r="C605" s="204"/>
      <c r="D605" s="205" t="s">
        <v>136</v>
      </c>
      <c r="E605" s="206" t="s">
        <v>23</v>
      </c>
      <c r="F605" s="207" t="s">
        <v>182</v>
      </c>
      <c r="G605" s="204"/>
      <c r="H605" s="208">
        <v>6.2</v>
      </c>
      <c r="I605" s="209"/>
      <c r="J605" s="204"/>
      <c r="K605" s="204"/>
      <c r="L605" s="210"/>
      <c r="M605" s="211"/>
      <c r="N605" s="212"/>
      <c r="O605" s="212"/>
      <c r="P605" s="212"/>
      <c r="Q605" s="212"/>
      <c r="R605" s="212"/>
      <c r="S605" s="212"/>
      <c r="T605" s="213"/>
      <c r="AT605" s="214" t="s">
        <v>136</v>
      </c>
      <c r="AU605" s="214" t="s">
        <v>85</v>
      </c>
      <c r="AV605" s="11" t="s">
        <v>85</v>
      </c>
      <c r="AW605" s="11" t="s">
        <v>38</v>
      </c>
      <c r="AX605" s="11" t="s">
        <v>75</v>
      </c>
      <c r="AY605" s="214" t="s">
        <v>126</v>
      </c>
    </row>
    <row r="606" spans="2:51" s="11" customFormat="1" ht="13.5">
      <c r="B606" s="203"/>
      <c r="C606" s="204"/>
      <c r="D606" s="205" t="s">
        <v>136</v>
      </c>
      <c r="E606" s="206" t="s">
        <v>23</v>
      </c>
      <c r="F606" s="207" t="s">
        <v>183</v>
      </c>
      <c r="G606" s="204"/>
      <c r="H606" s="208">
        <v>6.2</v>
      </c>
      <c r="I606" s="209"/>
      <c r="J606" s="204"/>
      <c r="K606" s="204"/>
      <c r="L606" s="210"/>
      <c r="M606" s="211"/>
      <c r="N606" s="212"/>
      <c r="O606" s="212"/>
      <c r="P606" s="212"/>
      <c r="Q606" s="212"/>
      <c r="R606" s="212"/>
      <c r="S606" s="212"/>
      <c r="T606" s="213"/>
      <c r="AT606" s="214" t="s">
        <v>136</v>
      </c>
      <c r="AU606" s="214" t="s">
        <v>85</v>
      </c>
      <c r="AV606" s="11" t="s">
        <v>85</v>
      </c>
      <c r="AW606" s="11" t="s">
        <v>38</v>
      </c>
      <c r="AX606" s="11" t="s">
        <v>75</v>
      </c>
      <c r="AY606" s="214" t="s">
        <v>126</v>
      </c>
    </row>
    <row r="607" spans="2:51" s="11" customFormat="1" ht="13.5">
      <c r="B607" s="203"/>
      <c r="C607" s="204"/>
      <c r="D607" s="205" t="s">
        <v>136</v>
      </c>
      <c r="E607" s="206" t="s">
        <v>23</v>
      </c>
      <c r="F607" s="207" t="s">
        <v>184</v>
      </c>
      <c r="G607" s="204"/>
      <c r="H607" s="208">
        <v>14</v>
      </c>
      <c r="I607" s="209"/>
      <c r="J607" s="204"/>
      <c r="K607" s="204"/>
      <c r="L607" s="210"/>
      <c r="M607" s="211"/>
      <c r="N607" s="212"/>
      <c r="O607" s="212"/>
      <c r="P607" s="212"/>
      <c r="Q607" s="212"/>
      <c r="R607" s="212"/>
      <c r="S607" s="212"/>
      <c r="T607" s="213"/>
      <c r="AT607" s="214" t="s">
        <v>136</v>
      </c>
      <c r="AU607" s="214" t="s">
        <v>85</v>
      </c>
      <c r="AV607" s="11" t="s">
        <v>85</v>
      </c>
      <c r="AW607" s="11" t="s">
        <v>38</v>
      </c>
      <c r="AX607" s="11" t="s">
        <v>75</v>
      </c>
      <c r="AY607" s="214" t="s">
        <v>126</v>
      </c>
    </row>
    <row r="608" spans="2:51" s="11" customFormat="1" ht="13.5">
      <c r="B608" s="203"/>
      <c r="C608" s="204"/>
      <c r="D608" s="205" t="s">
        <v>136</v>
      </c>
      <c r="E608" s="206" t="s">
        <v>23</v>
      </c>
      <c r="F608" s="207" t="s">
        <v>640</v>
      </c>
      <c r="G608" s="204"/>
      <c r="H608" s="208">
        <v>7</v>
      </c>
      <c r="I608" s="209"/>
      <c r="J608" s="204"/>
      <c r="K608" s="204"/>
      <c r="L608" s="210"/>
      <c r="M608" s="211"/>
      <c r="N608" s="212"/>
      <c r="O608" s="212"/>
      <c r="P608" s="212"/>
      <c r="Q608" s="212"/>
      <c r="R608" s="212"/>
      <c r="S608" s="212"/>
      <c r="T608" s="213"/>
      <c r="AT608" s="214" t="s">
        <v>136</v>
      </c>
      <c r="AU608" s="214" t="s">
        <v>85</v>
      </c>
      <c r="AV608" s="11" t="s">
        <v>85</v>
      </c>
      <c r="AW608" s="11" t="s">
        <v>38</v>
      </c>
      <c r="AX608" s="11" t="s">
        <v>75</v>
      </c>
      <c r="AY608" s="214" t="s">
        <v>126</v>
      </c>
    </row>
    <row r="609" spans="2:65" s="11" customFormat="1" ht="13.5">
      <c r="B609" s="203"/>
      <c r="C609" s="204"/>
      <c r="D609" s="205" t="s">
        <v>136</v>
      </c>
      <c r="E609" s="206" t="s">
        <v>23</v>
      </c>
      <c r="F609" s="207" t="s">
        <v>641</v>
      </c>
      <c r="G609" s="204"/>
      <c r="H609" s="208">
        <v>7</v>
      </c>
      <c r="I609" s="209"/>
      <c r="J609" s="204"/>
      <c r="K609" s="204"/>
      <c r="L609" s="210"/>
      <c r="M609" s="211"/>
      <c r="N609" s="212"/>
      <c r="O609" s="212"/>
      <c r="P609" s="212"/>
      <c r="Q609" s="212"/>
      <c r="R609" s="212"/>
      <c r="S609" s="212"/>
      <c r="T609" s="213"/>
      <c r="AT609" s="214" t="s">
        <v>136</v>
      </c>
      <c r="AU609" s="214" t="s">
        <v>85</v>
      </c>
      <c r="AV609" s="11" t="s">
        <v>85</v>
      </c>
      <c r="AW609" s="11" t="s">
        <v>38</v>
      </c>
      <c r="AX609" s="11" t="s">
        <v>75</v>
      </c>
      <c r="AY609" s="214" t="s">
        <v>126</v>
      </c>
    </row>
    <row r="610" spans="2:65" s="11" customFormat="1" ht="13.5">
      <c r="B610" s="203"/>
      <c r="C610" s="204"/>
      <c r="D610" s="205" t="s">
        <v>136</v>
      </c>
      <c r="E610" s="206" t="s">
        <v>23</v>
      </c>
      <c r="F610" s="207" t="s">
        <v>187</v>
      </c>
      <c r="G610" s="204"/>
      <c r="H610" s="208">
        <v>5.0999999999999996</v>
      </c>
      <c r="I610" s="209"/>
      <c r="J610" s="204"/>
      <c r="K610" s="204"/>
      <c r="L610" s="210"/>
      <c r="M610" s="211"/>
      <c r="N610" s="212"/>
      <c r="O610" s="212"/>
      <c r="P610" s="212"/>
      <c r="Q610" s="212"/>
      <c r="R610" s="212"/>
      <c r="S610" s="212"/>
      <c r="T610" s="213"/>
      <c r="AT610" s="214" t="s">
        <v>136</v>
      </c>
      <c r="AU610" s="214" t="s">
        <v>85</v>
      </c>
      <c r="AV610" s="11" t="s">
        <v>85</v>
      </c>
      <c r="AW610" s="11" t="s">
        <v>38</v>
      </c>
      <c r="AX610" s="11" t="s">
        <v>75</v>
      </c>
      <c r="AY610" s="214" t="s">
        <v>126</v>
      </c>
    </row>
    <row r="611" spans="2:65" s="11" customFormat="1" ht="13.5">
      <c r="B611" s="203"/>
      <c r="C611" s="204"/>
      <c r="D611" s="205" t="s">
        <v>136</v>
      </c>
      <c r="E611" s="206" t="s">
        <v>23</v>
      </c>
      <c r="F611" s="207" t="s">
        <v>642</v>
      </c>
      <c r="G611" s="204"/>
      <c r="H611" s="208">
        <v>13.2</v>
      </c>
      <c r="I611" s="209"/>
      <c r="J611" s="204"/>
      <c r="K611" s="204"/>
      <c r="L611" s="210"/>
      <c r="M611" s="211"/>
      <c r="N611" s="212"/>
      <c r="O611" s="212"/>
      <c r="P611" s="212"/>
      <c r="Q611" s="212"/>
      <c r="R611" s="212"/>
      <c r="S611" s="212"/>
      <c r="T611" s="213"/>
      <c r="AT611" s="214" t="s">
        <v>136</v>
      </c>
      <c r="AU611" s="214" t="s">
        <v>85</v>
      </c>
      <c r="AV611" s="11" t="s">
        <v>85</v>
      </c>
      <c r="AW611" s="11" t="s">
        <v>38</v>
      </c>
      <c r="AX611" s="11" t="s">
        <v>75</v>
      </c>
      <c r="AY611" s="214" t="s">
        <v>126</v>
      </c>
    </row>
    <row r="612" spans="2:65" s="11" customFormat="1" ht="13.5">
      <c r="B612" s="203"/>
      <c r="C612" s="204"/>
      <c r="D612" s="205" t="s">
        <v>136</v>
      </c>
      <c r="E612" s="206" t="s">
        <v>23</v>
      </c>
      <c r="F612" s="207" t="s">
        <v>643</v>
      </c>
      <c r="G612" s="204"/>
      <c r="H612" s="208">
        <v>7.2</v>
      </c>
      <c r="I612" s="209"/>
      <c r="J612" s="204"/>
      <c r="K612" s="204"/>
      <c r="L612" s="210"/>
      <c r="M612" s="211"/>
      <c r="N612" s="212"/>
      <c r="O612" s="212"/>
      <c r="P612" s="212"/>
      <c r="Q612" s="212"/>
      <c r="R612" s="212"/>
      <c r="S612" s="212"/>
      <c r="T612" s="213"/>
      <c r="AT612" s="214" t="s">
        <v>136</v>
      </c>
      <c r="AU612" s="214" t="s">
        <v>85</v>
      </c>
      <c r="AV612" s="11" t="s">
        <v>85</v>
      </c>
      <c r="AW612" s="11" t="s">
        <v>38</v>
      </c>
      <c r="AX612" s="11" t="s">
        <v>75</v>
      </c>
      <c r="AY612" s="214" t="s">
        <v>126</v>
      </c>
    </row>
    <row r="613" spans="2:65" s="11" customFormat="1" ht="13.5">
      <c r="B613" s="203"/>
      <c r="C613" s="204"/>
      <c r="D613" s="205" t="s">
        <v>136</v>
      </c>
      <c r="E613" s="206" t="s">
        <v>23</v>
      </c>
      <c r="F613" s="207" t="s">
        <v>644</v>
      </c>
      <c r="G613" s="204"/>
      <c r="H613" s="208">
        <v>29.2</v>
      </c>
      <c r="I613" s="209"/>
      <c r="J613" s="204"/>
      <c r="K613" s="204"/>
      <c r="L613" s="210"/>
      <c r="M613" s="211"/>
      <c r="N613" s="212"/>
      <c r="O613" s="212"/>
      <c r="P613" s="212"/>
      <c r="Q613" s="212"/>
      <c r="R613" s="212"/>
      <c r="S613" s="212"/>
      <c r="T613" s="213"/>
      <c r="AT613" s="214" t="s">
        <v>136</v>
      </c>
      <c r="AU613" s="214" t="s">
        <v>85</v>
      </c>
      <c r="AV613" s="11" t="s">
        <v>85</v>
      </c>
      <c r="AW613" s="11" t="s">
        <v>38</v>
      </c>
      <c r="AX613" s="11" t="s">
        <v>75</v>
      </c>
      <c r="AY613" s="214" t="s">
        <v>126</v>
      </c>
    </row>
    <row r="614" spans="2:65" s="11" customFormat="1" ht="13.5">
      <c r="B614" s="203"/>
      <c r="C614" s="204"/>
      <c r="D614" s="205" t="s">
        <v>136</v>
      </c>
      <c r="E614" s="206" t="s">
        <v>23</v>
      </c>
      <c r="F614" s="207" t="s">
        <v>645</v>
      </c>
      <c r="G614" s="204"/>
      <c r="H614" s="208">
        <v>29.2</v>
      </c>
      <c r="I614" s="209"/>
      <c r="J614" s="204"/>
      <c r="K614" s="204"/>
      <c r="L614" s="210"/>
      <c r="M614" s="211"/>
      <c r="N614" s="212"/>
      <c r="O614" s="212"/>
      <c r="P614" s="212"/>
      <c r="Q614" s="212"/>
      <c r="R614" s="212"/>
      <c r="S614" s="212"/>
      <c r="T614" s="213"/>
      <c r="AT614" s="214" t="s">
        <v>136</v>
      </c>
      <c r="AU614" s="214" t="s">
        <v>85</v>
      </c>
      <c r="AV614" s="11" t="s">
        <v>85</v>
      </c>
      <c r="AW614" s="11" t="s">
        <v>38</v>
      </c>
      <c r="AX614" s="11" t="s">
        <v>75</v>
      </c>
      <c r="AY614" s="214" t="s">
        <v>126</v>
      </c>
    </row>
    <row r="615" spans="2:65" s="11" customFormat="1" ht="13.5">
      <c r="B615" s="203"/>
      <c r="C615" s="204"/>
      <c r="D615" s="205" t="s">
        <v>136</v>
      </c>
      <c r="E615" s="206" t="s">
        <v>23</v>
      </c>
      <c r="F615" s="207" t="s">
        <v>646</v>
      </c>
      <c r="G615" s="204"/>
      <c r="H615" s="208">
        <v>8.6</v>
      </c>
      <c r="I615" s="209"/>
      <c r="J615" s="204"/>
      <c r="K615" s="204"/>
      <c r="L615" s="210"/>
      <c r="M615" s="211"/>
      <c r="N615" s="212"/>
      <c r="O615" s="212"/>
      <c r="P615" s="212"/>
      <c r="Q615" s="212"/>
      <c r="R615" s="212"/>
      <c r="S615" s="212"/>
      <c r="T615" s="213"/>
      <c r="AT615" s="214" t="s">
        <v>136</v>
      </c>
      <c r="AU615" s="214" t="s">
        <v>85</v>
      </c>
      <c r="AV615" s="11" t="s">
        <v>85</v>
      </c>
      <c r="AW615" s="11" t="s">
        <v>38</v>
      </c>
      <c r="AX615" s="11" t="s">
        <v>75</v>
      </c>
      <c r="AY615" s="214" t="s">
        <v>126</v>
      </c>
    </row>
    <row r="616" spans="2:65" s="11" customFormat="1" ht="13.5">
      <c r="B616" s="203"/>
      <c r="C616" s="204"/>
      <c r="D616" s="205" t="s">
        <v>136</v>
      </c>
      <c r="E616" s="206" t="s">
        <v>23</v>
      </c>
      <c r="F616" s="207" t="s">
        <v>647</v>
      </c>
      <c r="G616" s="204"/>
      <c r="H616" s="208">
        <v>8.6</v>
      </c>
      <c r="I616" s="209"/>
      <c r="J616" s="204"/>
      <c r="K616" s="204"/>
      <c r="L616" s="210"/>
      <c r="M616" s="211"/>
      <c r="N616" s="212"/>
      <c r="O616" s="212"/>
      <c r="P616" s="212"/>
      <c r="Q616" s="212"/>
      <c r="R616" s="212"/>
      <c r="S616" s="212"/>
      <c r="T616" s="213"/>
      <c r="AT616" s="214" t="s">
        <v>136</v>
      </c>
      <c r="AU616" s="214" t="s">
        <v>85</v>
      </c>
      <c r="AV616" s="11" t="s">
        <v>85</v>
      </c>
      <c r="AW616" s="11" t="s">
        <v>38</v>
      </c>
      <c r="AX616" s="11" t="s">
        <v>75</v>
      </c>
      <c r="AY616" s="214" t="s">
        <v>126</v>
      </c>
    </row>
    <row r="617" spans="2:65" s="11" customFormat="1" ht="13.5">
      <c r="B617" s="203"/>
      <c r="C617" s="204"/>
      <c r="D617" s="205" t="s">
        <v>136</v>
      </c>
      <c r="E617" s="206" t="s">
        <v>23</v>
      </c>
      <c r="F617" s="207" t="s">
        <v>194</v>
      </c>
      <c r="G617" s="204"/>
      <c r="H617" s="208">
        <v>4.96</v>
      </c>
      <c r="I617" s="209"/>
      <c r="J617" s="204"/>
      <c r="K617" s="204"/>
      <c r="L617" s="210"/>
      <c r="M617" s="211"/>
      <c r="N617" s="212"/>
      <c r="O617" s="212"/>
      <c r="P617" s="212"/>
      <c r="Q617" s="212"/>
      <c r="R617" s="212"/>
      <c r="S617" s="212"/>
      <c r="T617" s="213"/>
      <c r="AT617" s="214" t="s">
        <v>136</v>
      </c>
      <c r="AU617" s="214" t="s">
        <v>85</v>
      </c>
      <c r="AV617" s="11" t="s">
        <v>85</v>
      </c>
      <c r="AW617" s="11" t="s">
        <v>38</v>
      </c>
      <c r="AX617" s="11" t="s">
        <v>75</v>
      </c>
      <c r="AY617" s="214" t="s">
        <v>126</v>
      </c>
    </row>
    <row r="618" spans="2:65" s="11" customFormat="1" ht="13.5">
      <c r="B618" s="203"/>
      <c r="C618" s="204"/>
      <c r="D618" s="205" t="s">
        <v>136</v>
      </c>
      <c r="E618" s="206" t="s">
        <v>23</v>
      </c>
      <c r="F618" s="207" t="s">
        <v>195</v>
      </c>
      <c r="G618" s="204"/>
      <c r="H618" s="208">
        <v>4.96</v>
      </c>
      <c r="I618" s="209"/>
      <c r="J618" s="204"/>
      <c r="K618" s="204"/>
      <c r="L618" s="210"/>
      <c r="M618" s="211"/>
      <c r="N618" s="212"/>
      <c r="O618" s="212"/>
      <c r="P618" s="212"/>
      <c r="Q618" s="212"/>
      <c r="R618" s="212"/>
      <c r="S618" s="212"/>
      <c r="T618" s="213"/>
      <c r="AT618" s="214" t="s">
        <v>136</v>
      </c>
      <c r="AU618" s="214" t="s">
        <v>85</v>
      </c>
      <c r="AV618" s="11" t="s">
        <v>85</v>
      </c>
      <c r="AW618" s="11" t="s">
        <v>38</v>
      </c>
      <c r="AX618" s="11" t="s">
        <v>75</v>
      </c>
      <c r="AY618" s="214" t="s">
        <v>126</v>
      </c>
    </row>
    <row r="619" spans="2:65" s="11" customFormat="1" ht="13.5">
      <c r="B619" s="203"/>
      <c r="C619" s="204"/>
      <c r="D619" s="205" t="s">
        <v>136</v>
      </c>
      <c r="E619" s="206" t="s">
        <v>23</v>
      </c>
      <c r="F619" s="207" t="s">
        <v>648</v>
      </c>
      <c r="G619" s="204"/>
      <c r="H619" s="208">
        <v>14.76</v>
      </c>
      <c r="I619" s="209"/>
      <c r="J619" s="204"/>
      <c r="K619" s="204"/>
      <c r="L619" s="210"/>
      <c r="M619" s="211"/>
      <c r="N619" s="212"/>
      <c r="O619" s="212"/>
      <c r="P619" s="212"/>
      <c r="Q619" s="212"/>
      <c r="R619" s="212"/>
      <c r="S619" s="212"/>
      <c r="T619" s="213"/>
      <c r="AT619" s="214" t="s">
        <v>136</v>
      </c>
      <c r="AU619" s="214" t="s">
        <v>85</v>
      </c>
      <c r="AV619" s="11" t="s">
        <v>85</v>
      </c>
      <c r="AW619" s="11" t="s">
        <v>38</v>
      </c>
      <c r="AX619" s="11" t="s">
        <v>75</v>
      </c>
      <c r="AY619" s="214" t="s">
        <v>126</v>
      </c>
    </row>
    <row r="620" spans="2:65" s="11" customFormat="1" ht="13.5">
      <c r="B620" s="203"/>
      <c r="C620" s="204"/>
      <c r="D620" s="205" t="s">
        <v>136</v>
      </c>
      <c r="E620" s="206" t="s">
        <v>23</v>
      </c>
      <c r="F620" s="207" t="s">
        <v>649</v>
      </c>
      <c r="G620" s="204"/>
      <c r="H620" s="208">
        <v>14.76</v>
      </c>
      <c r="I620" s="209"/>
      <c r="J620" s="204"/>
      <c r="K620" s="204"/>
      <c r="L620" s="210"/>
      <c r="M620" s="211"/>
      <c r="N620" s="212"/>
      <c r="O620" s="212"/>
      <c r="P620" s="212"/>
      <c r="Q620" s="212"/>
      <c r="R620" s="212"/>
      <c r="S620" s="212"/>
      <c r="T620" s="213"/>
      <c r="AT620" s="214" t="s">
        <v>136</v>
      </c>
      <c r="AU620" s="214" t="s">
        <v>85</v>
      </c>
      <c r="AV620" s="11" t="s">
        <v>85</v>
      </c>
      <c r="AW620" s="11" t="s">
        <v>38</v>
      </c>
      <c r="AX620" s="11" t="s">
        <v>75</v>
      </c>
      <c r="AY620" s="214" t="s">
        <v>126</v>
      </c>
    </row>
    <row r="621" spans="2:65" s="11" customFormat="1" ht="13.5">
      <c r="B621" s="203"/>
      <c r="C621" s="204"/>
      <c r="D621" s="205" t="s">
        <v>136</v>
      </c>
      <c r="E621" s="206" t="s">
        <v>23</v>
      </c>
      <c r="F621" s="207" t="s">
        <v>650</v>
      </c>
      <c r="G621" s="204"/>
      <c r="H621" s="208">
        <v>13.2</v>
      </c>
      <c r="I621" s="209"/>
      <c r="J621" s="204"/>
      <c r="K621" s="204"/>
      <c r="L621" s="210"/>
      <c r="M621" s="211"/>
      <c r="N621" s="212"/>
      <c r="O621" s="212"/>
      <c r="P621" s="212"/>
      <c r="Q621" s="212"/>
      <c r="R621" s="212"/>
      <c r="S621" s="212"/>
      <c r="T621" s="213"/>
      <c r="AT621" s="214" t="s">
        <v>136</v>
      </c>
      <c r="AU621" s="214" t="s">
        <v>85</v>
      </c>
      <c r="AV621" s="11" t="s">
        <v>85</v>
      </c>
      <c r="AW621" s="11" t="s">
        <v>38</v>
      </c>
      <c r="AX621" s="11" t="s">
        <v>75</v>
      </c>
      <c r="AY621" s="214" t="s">
        <v>126</v>
      </c>
    </row>
    <row r="622" spans="2:65" s="12" customFormat="1" ht="13.5">
      <c r="B622" s="215"/>
      <c r="C622" s="216"/>
      <c r="D622" s="205" t="s">
        <v>136</v>
      </c>
      <c r="E622" s="217" t="s">
        <v>23</v>
      </c>
      <c r="F622" s="218" t="s">
        <v>150</v>
      </c>
      <c r="G622" s="216"/>
      <c r="H622" s="219">
        <v>788.14</v>
      </c>
      <c r="I622" s="220"/>
      <c r="J622" s="216"/>
      <c r="K622" s="216"/>
      <c r="L622" s="221"/>
      <c r="M622" s="222"/>
      <c r="N622" s="223"/>
      <c r="O622" s="223"/>
      <c r="P622" s="223"/>
      <c r="Q622" s="223"/>
      <c r="R622" s="223"/>
      <c r="S622" s="223"/>
      <c r="T622" s="224"/>
      <c r="AT622" s="225" t="s">
        <v>136</v>
      </c>
      <c r="AU622" s="225" t="s">
        <v>85</v>
      </c>
      <c r="AV622" s="12" t="s">
        <v>134</v>
      </c>
      <c r="AW622" s="12" t="s">
        <v>38</v>
      </c>
      <c r="AX622" s="12" t="s">
        <v>80</v>
      </c>
      <c r="AY622" s="225" t="s">
        <v>126</v>
      </c>
    </row>
    <row r="623" spans="2:65" s="1" customFormat="1" ht="25.5" customHeight="1">
      <c r="B623" s="41"/>
      <c r="C623" s="191" t="s">
        <v>651</v>
      </c>
      <c r="D623" s="191" t="s">
        <v>129</v>
      </c>
      <c r="E623" s="192" t="s">
        <v>652</v>
      </c>
      <c r="F623" s="193" t="s">
        <v>653</v>
      </c>
      <c r="G623" s="194" t="s">
        <v>146</v>
      </c>
      <c r="H623" s="195">
        <v>160</v>
      </c>
      <c r="I623" s="196"/>
      <c r="J623" s="197">
        <f t="shared" ref="J623:J667" si="0">ROUND(I623*H623,2)</f>
        <v>0</v>
      </c>
      <c r="K623" s="193" t="s">
        <v>23</v>
      </c>
      <c r="L623" s="61"/>
      <c r="M623" s="198" t="s">
        <v>23</v>
      </c>
      <c r="N623" s="199" t="s">
        <v>46</v>
      </c>
      <c r="O623" s="42"/>
      <c r="P623" s="200">
        <f t="shared" ref="P623:P667" si="1">O623*H623</f>
        <v>0</v>
      </c>
      <c r="Q623" s="200">
        <v>0</v>
      </c>
      <c r="R623" s="200">
        <f t="shared" ref="R623:R667" si="2">Q623*H623</f>
        <v>0</v>
      </c>
      <c r="S623" s="200">
        <v>0</v>
      </c>
      <c r="T623" s="201">
        <f t="shared" ref="T623:T667" si="3">S623*H623</f>
        <v>0</v>
      </c>
      <c r="AR623" s="23" t="s">
        <v>344</v>
      </c>
      <c r="AT623" s="23" t="s">
        <v>129</v>
      </c>
      <c r="AU623" s="23" t="s">
        <v>85</v>
      </c>
      <c r="AY623" s="23" t="s">
        <v>126</v>
      </c>
      <c r="BE623" s="202">
        <f t="shared" ref="BE623:BE667" si="4">IF(N623="základní",J623,0)</f>
        <v>0</v>
      </c>
      <c r="BF623" s="202">
        <f t="shared" ref="BF623:BF667" si="5">IF(N623="snížená",J623,0)</f>
        <v>0</v>
      </c>
      <c r="BG623" s="202">
        <f t="shared" ref="BG623:BG667" si="6">IF(N623="zákl. přenesená",J623,0)</f>
        <v>0</v>
      </c>
      <c r="BH623" s="202">
        <f t="shared" ref="BH623:BH667" si="7">IF(N623="sníž. přenesená",J623,0)</f>
        <v>0</v>
      </c>
      <c r="BI623" s="202">
        <f t="shared" ref="BI623:BI667" si="8">IF(N623="nulová",J623,0)</f>
        <v>0</v>
      </c>
      <c r="BJ623" s="23" t="s">
        <v>80</v>
      </c>
      <c r="BK623" s="202">
        <f t="shared" ref="BK623:BK667" si="9">ROUND(I623*H623,2)</f>
        <v>0</v>
      </c>
      <c r="BL623" s="23" t="s">
        <v>344</v>
      </c>
      <c r="BM623" s="23" t="s">
        <v>654</v>
      </c>
    </row>
    <row r="624" spans="2:65" s="1" customFormat="1" ht="25.5" customHeight="1">
      <c r="B624" s="41"/>
      <c r="C624" s="191" t="s">
        <v>655</v>
      </c>
      <c r="D624" s="191" t="s">
        <v>129</v>
      </c>
      <c r="E624" s="192" t="s">
        <v>656</v>
      </c>
      <c r="F624" s="193" t="s">
        <v>657</v>
      </c>
      <c r="G624" s="194" t="s">
        <v>146</v>
      </c>
      <c r="H624" s="195">
        <v>34.799999999999997</v>
      </c>
      <c r="I624" s="196"/>
      <c r="J624" s="197">
        <f t="shared" si="0"/>
        <v>0</v>
      </c>
      <c r="K624" s="193" t="s">
        <v>23</v>
      </c>
      <c r="L624" s="61"/>
      <c r="M624" s="198" t="s">
        <v>23</v>
      </c>
      <c r="N624" s="199" t="s">
        <v>46</v>
      </c>
      <c r="O624" s="42"/>
      <c r="P624" s="200">
        <f t="shared" si="1"/>
        <v>0</v>
      </c>
      <c r="Q624" s="200">
        <v>0</v>
      </c>
      <c r="R624" s="200">
        <f t="shared" si="2"/>
        <v>0</v>
      </c>
      <c r="S624" s="200">
        <v>0</v>
      </c>
      <c r="T624" s="201">
        <f t="shared" si="3"/>
        <v>0</v>
      </c>
      <c r="AR624" s="23" t="s">
        <v>344</v>
      </c>
      <c r="AT624" s="23" t="s">
        <v>129</v>
      </c>
      <c r="AU624" s="23" t="s">
        <v>85</v>
      </c>
      <c r="AY624" s="23" t="s">
        <v>126</v>
      </c>
      <c r="BE624" s="202">
        <f t="shared" si="4"/>
        <v>0</v>
      </c>
      <c r="BF624" s="202">
        <f t="shared" si="5"/>
        <v>0</v>
      </c>
      <c r="BG624" s="202">
        <f t="shared" si="6"/>
        <v>0</v>
      </c>
      <c r="BH624" s="202">
        <f t="shared" si="7"/>
        <v>0</v>
      </c>
      <c r="BI624" s="202">
        <f t="shared" si="8"/>
        <v>0</v>
      </c>
      <c r="BJ624" s="23" t="s">
        <v>80</v>
      </c>
      <c r="BK624" s="202">
        <f t="shared" si="9"/>
        <v>0</v>
      </c>
      <c r="BL624" s="23" t="s">
        <v>344</v>
      </c>
      <c r="BM624" s="23" t="s">
        <v>658</v>
      </c>
    </row>
    <row r="625" spans="2:65" s="1" customFormat="1" ht="25.5" customHeight="1">
      <c r="B625" s="41"/>
      <c r="C625" s="191" t="s">
        <v>659</v>
      </c>
      <c r="D625" s="191" t="s">
        <v>129</v>
      </c>
      <c r="E625" s="192" t="s">
        <v>660</v>
      </c>
      <c r="F625" s="193" t="s">
        <v>661</v>
      </c>
      <c r="G625" s="194" t="s">
        <v>146</v>
      </c>
      <c r="H625" s="195">
        <v>5.8</v>
      </c>
      <c r="I625" s="196"/>
      <c r="J625" s="197">
        <f t="shared" si="0"/>
        <v>0</v>
      </c>
      <c r="K625" s="193" t="s">
        <v>23</v>
      </c>
      <c r="L625" s="61"/>
      <c r="M625" s="198" t="s">
        <v>23</v>
      </c>
      <c r="N625" s="199" t="s">
        <v>46</v>
      </c>
      <c r="O625" s="42"/>
      <c r="P625" s="200">
        <f t="shared" si="1"/>
        <v>0</v>
      </c>
      <c r="Q625" s="200">
        <v>0</v>
      </c>
      <c r="R625" s="200">
        <f t="shared" si="2"/>
        <v>0</v>
      </c>
      <c r="S625" s="200">
        <v>0</v>
      </c>
      <c r="T625" s="201">
        <f t="shared" si="3"/>
        <v>0</v>
      </c>
      <c r="AR625" s="23" t="s">
        <v>344</v>
      </c>
      <c r="AT625" s="23" t="s">
        <v>129</v>
      </c>
      <c r="AU625" s="23" t="s">
        <v>85</v>
      </c>
      <c r="AY625" s="23" t="s">
        <v>126</v>
      </c>
      <c r="BE625" s="202">
        <f t="shared" si="4"/>
        <v>0</v>
      </c>
      <c r="BF625" s="202">
        <f t="shared" si="5"/>
        <v>0</v>
      </c>
      <c r="BG625" s="202">
        <f t="shared" si="6"/>
        <v>0</v>
      </c>
      <c r="BH625" s="202">
        <f t="shared" si="7"/>
        <v>0</v>
      </c>
      <c r="BI625" s="202">
        <f t="shared" si="8"/>
        <v>0</v>
      </c>
      <c r="BJ625" s="23" t="s">
        <v>80</v>
      </c>
      <c r="BK625" s="202">
        <f t="shared" si="9"/>
        <v>0</v>
      </c>
      <c r="BL625" s="23" t="s">
        <v>344</v>
      </c>
      <c r="BM625" s="23" t="s">
        <v>662</v>
      </c>
    </row>
    <row r="626" spans="2:65" s="1" customFormat="1" ht="25.5" customHeight="1">
      <c r="B626" s="41"/>
      <c r="C626" s="191" t="s">
        <v>663</v>
      </c>
      <c r="D626" s="191" t="s">
        <v>129</v>
      </c>
      <c r="E626" s="192" t="s">
        <v>664</v>
      </c>
      <c r="F626" s="193" t="s">
        <v>665</v>
      </c>
      <c r="G626" s="194" t="s">
        <v>146</v>
      </c>
      <c r="H626" s="195">
        <v>1.8</v>
      </c>
      <c r="I626" s="196"/>
      <c r="J626" s="197">
        <f t="shared" si="0"/>
        <v>0</v>
      </c>
      <c r="K626" s="193" t="s">
        <v>23</v>
      </c>
      <c r="L626" s="61"/>
      <c r="M626" s="198" t="s">
        <v>23</v>
      </c>
      <c r="N626" s="199" t="s">
        <v>46</v>
      </c>
      <c r="O626" s="42"/>
      <c r="P626" s="200">
        <f t="shared" si="1"/>
        <v>0</v>
      </c>
      <c r="Q626" s="200">
        <v>0</v>
      </c>
      <c r="R626" s="200">
        <f t="shared" si="2"/>
        <v>0</v>
      </c>
      <c r="S626" s="200">
        <v>0</v>
      </c>
      <c r="T626" s="201">
        <f t="shared" si="3"/>
        <v>0</v>
      </c>
      <c r="AR626" s="23" t="s">
        <v>344</v>
      </c>
      <c r="AT626" s="23" t="s">
        <v>129</v>
      </c>
      <c r="AU626" s="23" t="s">
        <v>85</v>
      </c>
      <c r="AY626" s="23" t="s">
        <v>126</v>
      </c>
      <c r="BE626" s="202">
        <f t="shared" si="4"/>
        <v>0</v>
      </c>
      <c r="BF626" s="202">
        <f t="shared" si="5"/>
        <v>0</v>
      </c>
      <c r="BG626" s="202">
        <f t="shared" si="6"/>
        <v>0</v>
      </c>
      <c r="BH626" s="202">
        <f t="shared" si="7"/>
        <v>0</v>
      </c>
      <c r="BI626" s="202">
        <f t="shared" si="8"/>
        <v>0</v>
      </c>
      <c r="BJ626" s="23" t="s">
        <v>80</v>
      </c>
      <c r="BK626" s="202">
        <f t="shared" si="9"/>
        <v>0</v>
      </c>
      <c r="BL626" s="23" t="s">
        <v>344</v>
      </c>
      <c r="BM626" s="23" t="s">
        <v>666</v>
      </c>
    </row>
    <row r="627" spans="2:65" s="1" customFormat="1" ht="38.25" customHeight="1">
      <c r="B627" s="41"/>
      <c r="C627" s="191" t="s">
        <v>667</v>
      </c>
      <c r="D627" s="191" t="s">
        <v>129</v>
      </c>
      <c r="E627" s="192" t="s">
        <v>668</v>
      </c>
      <c r="F627" s="193" t="s">
        <v>669</v>
      </c>
      <c r="G627" s="194" t="s">
        <v>132</v>
      </c>
      <c r="H627" s="195">
        <v>5</v>
      </c>
      <c r="I627" s="196"/>
      <c r="J627" s="197">
        <f t="shared" si="0"/>
        <v>0</v>
      </c>
      <c r="K627" s="193" t="s">
        <v>23</v>
      </c>
      <c r="L627" s="61"/>
      <c r="M627" s="198" t="s">
        <v>23</v>
      </c>
      <c r="N627" s="199" t="s">
        <v>46</v>
      </c>
      <c r="O627" s="42"/>
      <c r="P627" s="200">
        <f t="shared" si="1"/>
        <v>0</v>
      </c>
      <c r="Q627" s="200">
        <v>0</v>
      </c>
      <c r="R627" s="200">
        <f t="shared" si="2"/>
        <v>0</v>
      </c>
      <c r="S627" s="200">
        <v>0</v>
      </c>
      <c r="T627" s="201">
        <f t="shared" si="3"/>
        <v>0</v>
      </c>
      <c r="AR627" s="23" t="s">
        <v>344</v>
      </c>
      <c r="AT627" s="23" t="s">
        <v>129</v>
      </c>
      <c r="AU627" s="23" t="s">
        <v>85</v>
      </c>
      <c r="AY627" s="23" t="s">
        <v>126</v>
      </c>
      <c r="BE627" s="202">
        <f t="shared" si="4"/>
        <v>0</v>
      </c>
      <c r="BF627" s="202">
        <f t="shared" si="5"/>
        <v>0</v>
      </c>
      <c r="BG627" s="202">
        <f t="shared" si="6"/>
        <v>0</v>
      </c>
      <c r="BH627" s="202">
        <f t="shared" si="7"/>
        <v>0</v>
      </c>
      <c r="BI627" s="202">
        <f t="shared" si="8"/>
        <v>0</v>
      </c>
      <c r="BJ627" s="23" t="s">
        <v>80</v>
      </c>
      <c r="BK627" s="202">
        <f t="shared" si="9"/>
        <v>0</v>
      </c>
      <c r="BL627" s="23" t="s">
        <v>344</v>
      </c>
      <c r="BM627" s="23" t="s">
        <v>670</v>
      </c>
    </row>
    <row r="628" spans="2:65" s="1" customFormat="1" ht="38.25" customHeight="1">
      <c r="B628" s="41"/>
      <c r="C628" s="191" t="s">
        <v>671</v>
      </c>
      <c r="D628" s="191" t="s">
        <v>129</v>
      </c>
      <c r="E628" s="192" t="s">
        <v>672</v>
      </c>
      <c r="F628" s="193" t="s">
        <v>673</v>
      </c>
      <c r="G628" s="194" t="s">
        <v>132</v>
      </c>
      <c r="H628" s="195">
        <v>5</v>
      </c>
      <c r="I628" s="196"/>
      <c r="J628" s="197">
        <f t="shared" si="0"/>
        <v>0</v>
      </c>
      <c r="K628" s="193" t="s">
        <v>23</v>
      </c>
      <c r="L628" s="61"/>
      <c r="M628" s="198" t="s">
        <v>23</v>
      </c>
      <c r="N628" s="199" t="s">
        <v>46</v>
      </c>
      <c r="O628" s="42"/>
      <c r="P628" s="200">
        <f t="shared" si="1"/>
        <v>0</v>
      </c>
      <c r="Q628" s="200">
        <v>0</v>
      </c>
      <c r="R628" s="200">
        <f t="shared" si="2"/>
        <v>0</v>
      </c>
      <c r="S628" s="200">
        <v>0</v>
      </c>
      <c r="T628" s="201">
        <f t="shared" si="3"/>
        <v>0</v>
      </c>
      <c r="AR628" s="23" t="s">
        <v>344</v>
      </c>
      <c r="AT628" s="23" t="s">
        <v>129</v>
      </c>
      <c r="AU628" s="23" t="s">
        <v>85</v>
      </c>
      <c r="AY628" s="23" t="s">
        <v>126</v>
      </c>
      <c r="BE628" s="202">
        <f t="shared" si="4"/>
        <v>0</v>
      </c>
      <c r="BF628" s="202">
        <f t="shared" si="5"/>
        <v>0</v>
      </c>
      <c r="BG628" s="202">
        <f t="shared" si="6"/>
        <v>0</v>
      </c>
      <c r="BH628" s="202">
        <f t="shared" si="7"/>
        <v>0</v>
      </c>
      <c r="BI628" s="202">
        <f t="shared" si="8"/>
        <v>0</v>
      </c>
      <c r="BJ628" s="23" t="s">
        <v>80</v>
      </c>
      <c r="BK628" s="202">
        <f t="shared" si="9"/>
        <v>0</v>
      </c>
      <c r="BL628" s="23" t="s">
        <v>344</v>
      </c>
      <c r="BM628" s="23" t="s">
        <v>674</v>
      </c>
    </row>
    <row r="629" spans="2:65" s="1" customFormat="1" ht="38.25" customHeight="1">
      <c r="B629" s="41"/>
      <c r="C629" s="191" t="s">
        <v>675</v>
      </c>
      <c r="D629" s="191" t="s">
        <v>129</v>
      </c>
      <c r="E629" s="192" t="s">
        <v>676</v>
      </c>
      <c r="F629" s="193" t="s">
        <v>677</v>
      </c>
      <c r="G629" s="194" t="s">
        <v>132</v>
      </c>
      <c r="H629" s="195">
        <v>1</v>
      </c>
      <c r="I629" s="196"/>
      <c r="J629" s="197">
        <f t="shared" si="0"/>
        <v>0</v>
      </c>
      <c r="K629" s="193" t="s">
        <v>23</v>
      </c>
      <c r="L629" s="61"/>
      <c r="M629" s="198" t="s">
        <v>23</v>
      </c>
      <c r="N629" s="199" t="s">
        <v>46</v>
      </c>
      <c r="O629" s="42"/>
      <c r="P629" s="200">
        <f t="shared" si="1"/>
        <v>0</v>
      </c>
      <c r="Q629" s="200">
        <v>0</v>
      </c>
      <c r="R629" s="200">
        <f t="shared" si="2"/>
        <v>0</v>
      </c>
      <c r="S629" s="200">
        <v>0</v>
      </c>
      <c r="T629" s="201">
        <f t="shared" si="3"/>
        <v>0</v>
      </c>
      <c r="AR629" s="23" t="s">
        <v>344</v>
      </c>
      <c r="AT629" s="23" t="s">
        <v>129</v>
      </c>
      <c r="AU629" s="23" t="s">
        <v>85</v>
      </c>
      <c r="AY629" s="23" t="s">
        <v>126</v>
      </c>
      <c r="BE629" s="202">
        <f t="shared" si="4"/>
        <v>0</v>
      </c>
      <c r="BF629" s="202">
        <f t="shared" si="5"/>
        <v>0</v>
      </c>
      <c r="BG629" s="202">
        <f t="shared" si="6"/>
        <v>0</v>
      </c>
      <c r="BH629" s="202">
        <f t="shared" si="7"/>
        <v>0</v>
      </c>
      <c r="BI629" s="202">
        <f t="shared" si="8"/>
        <v>0</v>
      </c>
      <c r="BJ629" s="23" t="s">
        <v>80</v>
      </c>
      <c r="BK629" s="202">
        <f t="shared" si="9"/>
        <v>0</v>
      </c>
      <c r="BL629" s="23" t="s">
        <v>344</v>
      </c>
      <c r="BM629" s="23" t="s">
        <v>678</v>
      </c>
    </row>
    <row r="630" spans="2:65" s="1" customFormat="1" ht="38.25" customHeight="1">
      <c r="B630" s="41"/>
      <c r="C630" s="191" t="s">
        <v>679</v>
      </c>
      <c r="D630" s="191" t="s">
        <v>129</v>
      </c>
      <c r="E630" s="192" t="s">
        <v>680</v>
      </c>
      <c r="F630" s="193" t="s">
        <v>681</v>
      </c>
      <c r="G630" s="194" t="s">
        <v>132</v>
      </c>
      <c r="H630" s="195">
        <v>1</v>
      </c>
      <c r="I630" s="196"/>
      <c r="J630" s="197">
        <f t="shared" si="0"/>
        <v>0</v>
      </c>
      <c r="K630" s="193" t="s">
        <v>23</v>
      </c>
      <c r="L630" s="61"/>
      <c r="M630" s="198" t="s">
        <v>23</v>
      </c>
      <c r="N630" s="199" t="s">
        <v>46</v>
      </c>
      <c r="O630" s="42"/>
      <c r="P630" s="200">
        <f t="shared" si="1"/>
        <v>0</v>
      </c>
      <c r="Q630" s="200">
        <v>0</v>
      </c>
      <c r="R630" s="200">
        <f t="shared" si="2"/>
        <v>0</v>
      </c>
      <c r="S630" s="200">
        <v>0</v>
      </c>
      <c r="T630" s="201">
        <f t="shared" si="3"/>
        <v>0</v>
      </c>
      <c r="AR630" s="23" t="s">
        <v>344</v>
      </c>
      <c r="AT630" s="23" t="s">
        <v>129</v>
      </c>
      <c r="AU630" s="23" t="s">
        <v>85</v>
      </c>
      <c r="AY630" s="23" t="s">
        <v>126</v>
      </c>
      <c r="BE630" s="202">
        <f t="shared" si="4"/>
        <v>0</v>
      </c>
      <c r="BF630" s="202">
        <f t="shared" si="5"/>
        <v>0</v>
      </c>
      <c r="BG630" s="202">
        <f t="shared" si="6"/>
        <v>0</v>
      </c>
      <c r="BH630" s="202">
        <f t="shared" si="7"/>
        <v>0</v>
      </c>
      <c r="BI630" s="202">
        <f t="shared" si="8"/>
        <v>0</v>
      </c>
      <c r="BJ630" s="23" t="s">
        <v>80</v>
      </c>
      <c r="BK630" s="202">
        <f t="shared" si="9"/>
        <v>0</v>
      </c>
      <c r="BL630" s="23" t="s">
        <v>344</v>
      </c>
      <c r="BM630" s="23" t="s">
        <v>682</v>
      </c>
    </row>
    <row r="631" spans="2:65" s="1" customFormat="1" ht="38.25" customHeight="1">
      <c r="B631" s="41"/>
      <c r="C631" s="191" t="s">
        <v>683</v>
      </c>
      <c r="D631" s="191" t="s">
        <v>129</v>
      </c>
      <c r="E631" s="192" t="s">
        <v>684</v>
      </c>
      <c r="F631" s="193" t="s">
        <v>685</v>
      </c>
      <c r="G631" s="194" t="s">
        <v>132</v>
      </c>
      <c r="H631" s="195">
        <v>1</v>
      </c>
      <c r="I631" s="196"/>
      <c r="J631" s="197">
        <f t="shared" si="0"/>
        <v>0</v>
      </c>
      <c r="K631" s="193" t="s">
        <v>23</v>
      </c>
      <c r="L631" s="61"/>
      <c r="M631" s="198" t="s">
        <v>23</v>
      </c>
      <c r="N631" s="199" t="s">
        <v>46</v>
      </c>
      <c r="O631" s="42"/>
      <c r="P631" s="200">
        <f t="shared" si="1"/>
        <v>0</v>
      </c>
      <c r="Q631" s="200">
        <v>0</v>
      </c>
      <c r="R631" s="200">
        <f t="shared" si="2"/>
        <v>0</v>
      </c>
      <c r="S631" s="200">
        <v>0</v>
      </c>
      <c r="T631" s="201">
        <f t="shared" si="3"/>
        <v>0</v>
      </c>
      <c r="AR631" s="23" t="s">
        <v>344</v>
      </c>
      <c r="AT631" s="23" t="s">
        <v>129</v>
      </c>
      <c r="AU631" s="23" t="s">
        <v>85</v>
      </c>
      <c r="AY631" s="23" t="s">
        <v>126</v>
      </c>
      <c r="BE631" s="202">
        <f t="shared" si="4"/>
        <v>0</v>
      </c>
      <c r="BF631" s="202">
        <f t="shared" si="5"/>
        <v>0</v>
      </c>
      <c r="BG631" s="202">
        <f t="shared" si="6"/>
        <v>0</v>
      </c>
      <c r="BH631" s="202">
        <f t="shared" si="7"/>
        <v>0</v>
      </c>
      <c r="BI631" s="202">
        <f t="shared" si="8"/>
        <v>0</v>
      </c>
      <c r="BJ631" s="23" t="s">
        <v>80</v>
      </c>
      <c r="BK631" s="202">
        <f t="shared" si="9"/>
        <v>0</v>
      </c>
      <c r="BL631" s="23" t="s">
        <v>344</v>
      </c>
      <c r="BM631" s="23" t="s">
        <v>686</v>
      </c>
    </row>
    <row r="632" spans="2:65" s="1" customFormat="1" ht="38.25" customHeight="1">
      <c r="B632" s="41"/>
      <c r="C632" s="191" t="s">
        <v>687</v>
      </c>
      <c r="D632" s="191" t="s">
        <v>129</v>
      </c>
      <c r="E632" s="192" t="s">
        <v>688</v>
      </c>
      <c r="F632" s="193" t="s">
        <v>689</v>
      </c>
      <c r="G632" s="194" t="s">
        <v>132</v>
      </c>
      <c r="H632" s="195">
        <v>1</v>
      </c>
      <c r="I632" s="196"/>
      <c r="J632" s="197">
        <f t="shared" si="0"/>
        <v>0</v>
      </c>
      <c r="K632" s="193" t="s">
        <v>23</v>
      </c>
      <c r="L632" s="61"/>
      <c r="M632" s="198" t="s">
        <v>23</v>
      </c>
      <c r="N632" s="199" t="s">
        <v>46</v>
      </c>
      <c r="O632" s="42"/>
      <c r="P632" s="200">
        <f t="shared" si="1"/>
        <v>0</v>
      </c>
      <c r="Q632" s="200">
        <v>0</v>
      </c>
      <c r="R632" s="200">
        <f t="shared" si="2"/>
        <v>0</v>
      </c>
      <c r="S632" s="200">
        <v>0</v>
      </c>
      <c r="T632" s="201">
        <f t="shared" si="3"/>
        <v>0</v>
      </c>
      <c r="AR632" s="23" t="s">
        <v>344</v>
      </c>
      <c r="AT632" s="23" t="s">
        <v>129</v>
      </c>
      <c r="AU632" s="23" t="s">
        <v>85</v>
      </c>
      <c r="AY632" s="23" t="s">
        <v>126</v>
      </c>
      <c r="BE632" s="202">
        <f t="shared" si="4"/>
        <v>0</v>
      </c>
      <c r="BF632" s="202">
        <f t="shared" si="5"/>
        <v>0</v>
      </c>
      <c r="BG632" s="202">
        <f t="shared" si="6"/>
        <v>0</v>
      </c>
      <c r="BH632" s="202">
        <f t="shared" si="7"/>
        <v>0</v>
      </c>
      <c r="BI632" s="202">
        <f t="shared" si="8"/>
        <v>0</v>
      </c>
      <c r="BJ632" s="23" t="s">
        <v>80</v>
      </c>
      <c r="BK632" s="202">
        <f t="shared" si="9"/>
        <v>0</v>
      </c>
      <c r="BL632" s="23" t="s">
        <v>344</v>
      </c>
      <c r="BM632" s="23" t="s">
        <v>690</v>
      </c>
    </row>
    <row r="633" spans="2:65" s="1" customFormat="1" ht="38.25" customHeight="1">
      <c r="B633" s="41"/>
      <c r="C633" s="191" t="s">
        <v>691</v>
      </c>
      <c r="D633" s="191" t="s">
        <v>129</v>
      </c>
      <c r="E633" s="192" t="s">
        <v>692</v>
      </c>
      <c r="F633" s="193" t="s">
        <v>693</v>
      </c>
      <c r="G633" s="194" t="s">
        <v>132</v>
      </c>
      <c r="H633" s="195">
        <v>4</v>
      </c>
      <c r="I633" s="196"/>
      <c r="J633" s="197">
        <f t="shared" si="0"/>
        <v>0</v>
      </c>
      <c r="K633" s="193" t="s">
        <v>23</v>
      </c>
      <c r="L633" s="61"/>
      <c r="M633" s="198" t="s">
        <v>23</v>
      </c>
      <c r="N633" s="199" t="s">
        <v>46</v>
      </c>
      <c r="O633" s="42"/>
      <c r="P633" s="200">
        <f t="shared" si="1"/>
        <v>0</v>
      </c>
      <c r="Q633" s="200">
        <v>0</v>
      </c>
      <c r="R633" s="200">
        <f t="shared" si="2"/>
        <v>0</v>
      </c>
      <c r="S633" s="200">
        <v>0</v>
      </c>
      <c r="T633" s="201">
        <f t="shared" si="3"/>
        <v>0</v>
      </c>
      <c r="AR633" s="23" t="s">
        <v>344</v>
      </c>
      <c r="AT633" s="23" t="s">
        <v>129</v>
      </c>
      <c r="AU633" s="23" t="s">
        <v>85</v>
      </c>
      <c r="AY633" s="23" t="s">
        <v>126</v>
      </c>
      <c r="BE633" s="202">
        <f t="shared" si="4"/>
        <v>0</v>
      </c>
      <c r="BF633" s="202">
        <f t="shared" si="5"/>
        <v>0</v>
      </c>
      <c r="BG633" s="202">
        <f t="shared" si="6"/>
        <v>0</v>
      </c>
      <c r="BH633" s="202">
        <f t="shared" si="7"/>
        <v>0</v>
      </c>
      <c r="BI633" s="202">
        <f t="shared" si="8"/>
        <v>0</v>
      </c>
      <c r="BJ633" s="23" t="s">
        <v>80</v>
      </c>
      <c r="BK633" s="202">
        <f t="shared" si="9"/>
        <v>0</v>
      </c>
      <c r="BL633" s="23" t="s">
        <v>344</v>
      </c>
      <c r="BM633" s="23" t="s">
        <v>694</v>
      </c>
    </row>
    <row r="634" spans="2:65" s="1" customFormat="1" ht="38.25" customHeight="1">
      <c r="B634" s="41"/>
      <c r="C634" s="191" t="s">
        <v>695</v>
      </c>
      <c r="D634" s="191" t="s">
        <v>129</v>
      </c>
      <c r="E634" s="192" t="s">
        <v>696</v>
      </c>
      <c r="F634" s="193" t="s">
        <v>697</v>
      </c>
      <c r="G634" s="194" t="s">
        <v>132</v>
      </c>
      <c r="H634" s="195">
        <v>1</v>
      </c>
      <c r="I634" s="196"/>
      <c r="J634" s="197">
        <f t="shared" si="0"/>
        <v>0</v>
      </c>
      <c r="K634" s="193" t="s">
        <v>23</v>
      </c>
      <c r="L634" s="61"/>
      <c r="M634" s="198" t="s">
        <v>23</v>
      </c>
      <c r="N634" s="199" t="s">
        <v>46</v>
      </c>
      <c r="O634" s="42"/>
      <c r="P634" s="200">
        <f t="shared" si="1"/>
        <v>0</v>
      </c>
      <c r="Q634" s="200">
        <v>0</v>
      </c>
      <c r="R634" s="200">
        <f t="shared" si="2"/>
        <v>0</v>
      </c>
      <c r="S634" s="200">
        <v>0</v>
      </c>
      <c r="T634" s="201">
        <f t="shared" si="3"/>
        <v>0</v>
      </c>
      <c r="AR634" s="23" t="s">
        <v>344</v>
      </c>
      <c r="AT634" s="23" t="s">
        <v>129</v>
      </c>
      <c r="AU634" s="23" t="s">
        <v>85</v>
      </c>
      <c r="AY634" s="23" t="s">
        <v>126</v>
      </c>
      <c r="BE634" s="202">
        <f t="shared" si="4"/>
        <v>0</v>
      </c>
      <c r="BF634" s="202">
        <f t="shared" si="5"/>
        <v>0</v>
      </c>
      <c r="BG634" s="202">
        <f t="shared" si="6"/>
        <v>0</v>
      </c>
      <c r="BH634" s="202">
        <f t="shared" si="7"/>
        <v>0</v>
      </c>
      <c r="BI634" s="202">
        <f t="shared" si="8"/>
        <v>0</v>
      </c>
      <c r="BJ634" s="23" t="s">
        <v>80</v>
      </c>
      <c r="BK634" s="202">
        <f t="shared" si="9"/>
        <v>0</v>
      </c>
      <c r="BL634" s="23" t="s">
        <v>344</v>
      </c>
      <c r="BM634" s="23" t="s">
        <v>698</v>
      </c>
    </row>
    <row r="635" spans="2:65" s="1" customFormat="1" ht="38.25" customHeight="1">
      <c r="B635" s="41"/>
      <c r="C635" s="191" t="s">
        <v>699</v>
      </c>
      <c r="D635" s="191" t="s">
        <v>129</v>
      </c>
      <c r="E635" s="192" t="s">
        <v>700</v>
      </c>
      <c r="F635" s="193" t="s">
        <v>701</v>
      </c>
      <c r="G635" s="194" t="s">
        <v>132</v>
      </c>
      <c r="H635" s="195">
        <v>1</v>
      </c>
      <c r="I635" s="196"/>
      <c r="J635" s="197">
        <f t="shared" si="0"/>
        <v>0</v>
      </c>
      <c r="K635" s="193" t="s">
        <v>23</v>
      </c>
      <c r="L635" s="61"/>
      <c r="M635" s="198" t="s">
        <v>23</v>
      </c>
      <c r="N635" s="199" t="s">
        <v>46</v>
      </c>
      <c r="O635" s="42"/>
      <c r="P635" s="200">
        <f t="shared" si="1"/>
        <v>0</v>
      </c>
      <c r="Q635" s="200">
        <v>0</v>
      </c>
      <c r="R635" s="200">
        <f t="shared" si="2"/>
        <v>0</v>
      </c>
      <c r="S635" s="200">
        <v>0</v>
      </c>
      <c r="T635" s="201">
        <f t="shared" si="3"/>
        <v>0</v>
      </c>
      <c r="AR635" s="23" t="s">
        <v>344</v>
      </c>
      <c r="AT635" s="23" t="s">
        <v>129</v>
      </c>
      <c r="AU635" s="23" t="s">
        <v>85</v>
      </c>
      <c r="AY635" s="23" t="s">
        <v>126</v>
      </c>
      <c r="BE635" s="202">
        <f t="shared" si="4"/>
        <v>0</v>
      </c>
      <c r="BF635" s="202">
        <f t="shared" si="5"/>
        <v>0</v>
      </c>
      <c r="BG635" s="202">
        <f t="shared" si="6"/>
        <v>0</v>
      </c>
      <c r="BH635" s="202">
        <f t="shared" si="7"/>
        <v>0</v>
      </c>
      <c r="BI635" s="202">
        <f t="shared" si="8"/>
        <v>0</v>
      </c>
      <c r="BJ635" s="23" t="s">
        <v>80</v>
      </c>
      <c r="BK635" s="202">
        <f t="shared" si="9"/>
        <v>0</v>
      </c>
      <c r="BL635" s="23" t="s">
        <v>344</v>
      </c>
      <c r="BM635" s="23" t="s">
        <v>702</v>
      </c>
    </row>
    <row r="636" spans="2:65" s="1" customFormat="1" ht="38.25" customHeight="1">
      <c r="B636" s="41"/>
      <c r="C636" s="191" t="s">
        <v>703</v>
      </c>
      <c r="D636" s="191" t="s">
        <v>129</v>
      </c>
      <c r="E636" s="192" t="s">
        <v>704</v>
      </c>
      <c r="F636" s="193" t="s">
        <v>705</v>
      </c>
      <c r="G636" s="194" t="s">
        <v>132</v>
      </c>
      <c r="H636" s="195">
        <v>1</v>
      </c>
      <c r="I636" s="196"/>
      <c r="J636" s="197">
        <f t="shared" si="0"/>
        <v>0</v>
      </c>
      <c r="K636" s="193" t="s">
        <v>23</v>
      </c>
      <c r="L636" s="61"/>
      <c r="M636" s="198" t="s">
        <v>23</v>
      </c>
      <c r="N636" s="199" t="s">
        <v>46</v>
      </c>
      <c r="O636" s="42"/>
      <c r="P636" s="200">
        <f t="shared" si="1"/>
        <v>0</v>
      </c>
      <c r="Q636" s="200">
        <v>0</v>
      </c>
      <c r="R636" s="200">
        <f t="shared" si="2"/>
        <v>0</v>
      </c>
      <c r="S636" s="200">
        <v>0</v>
      </c>
      <c r="T636" s="201">
        <f t="shared" si="3"/>
        <v>0</v>
      </c>
      <c r="AR636" s="23" t="s">
        <v>344</v>
      </c>
      <c r="AT636" s="23" t="s">
        <v>129</v>
      </c>
      <c r="AU636" s="23" t="s">
        <v>85</v>
      </c>
      <c r="AY636" s="23" t="s">
        <v>126</v>
      </c>
      <c r="BE636" s="202">
        <f t="shared" si="4"/>
        <v>0</v>
      </c>
      <c r="BF636" s="202">
        <f t="shared" si="5"/>
        <v>0</v>
      </c>
      <c r="BG636" s="202">
        <f t="shared" si="6"/>
        <v>0</v>
      </c>
      <c r="BH636" s="202">
        <f t="shared" si="7"/>
        <v>0</v>
      </c>
      <c r="BI636" s="202">
        <f t="shared" si="8"/>
        <v>0</v>
      </c>
      <c r="BJ636" s="23" t="s">
        <v>80</v>
      </c>
      <c r="BK636" s="202">
        <f t="shared" si="9"/>
        <v>0</v>
      </c>
      <c r="BL636" s="23" t="s">
        <v>344</v>
      </c>
      <c r="BM636" s="23" t="s">
        <v>706</v>
      </c>
    </row>
    <row r="637" spans="2:65" s="1" customFormat="1" ht="38.25" customHeight="1">
      <c r="B637" s="41"/>
      <c r="C637" s="191" t="s">
        <v>707</v>
      </c>
      <c r="D637" s="191" t="s">
        <v>129</v>
      </c>
      <c r="E637" s="192" t="s">
        <v>708</v>
      </c>
      <c r="F637" s="193" t="s">
        <v>709</v>
      </c>
      <c r="G637" s="194" t="s">
        <v>132</v>
      </c>
      <c r="H637" s="195">
        <v>1</v>
      </c>
      <c r="I637" s="196"/>
      <c r="J637" s="197">
        <f t="shared" si="0"/>
        <v>0</v>
      </c>
      <c r="K637" s="193" t="s">
        <v>23</v>
      </c>
      <c r="L637" s="61"/>
      <c r="M637" s="198" t="s">
        <v>23</v>
      </c>
      <c r="N637" s="199" t="s">
        <v>46</v>
      </c>
      <c r="O637" s="42"/>
      <c r="P637" s="200">
        <f t="shared" si="1"/>
        <v>0</v>
      </c>
      <c r="Q637" s="200">
        <v>0</v>
      </c>
      <c r="R637" s="200">
        <f t="shared" si="2"/>
        <v>0</v>
      </c>
      <c r="S637" s="200">
        <v>0</v>
      </c>
      <c r="T637" s="201">
        <f t="shared" si="3"/>
        <v>0</v>
      </c>
      <c r="AR637" s="23" t="s">
        <v>344</v>
      </c>
      <c r="AT637" s="23" t="s">
        <v>129</v>
      </c>
      <c r="AU637" s="23" t="s">
        <v>85</v>
      </c>
      <c r="AY637" s="23" t="s">
        <v>126</v>
      </c>
      <c r="BE637" s="202">
        <f t="shared" si="4"/>
        <v>0</v>
      </c>
      <c r="BF637" s="202">
        <f t="shared" si="5"/>
        <v>0</v>
      </c>
      <c r="BG637" s="202">
        <f t="shared" si="6"/>
        <v>0</v>
      </c>
      <c r="BH637" s="202">
        <f t="shared" si="7"/>
        <v>0</v>
      </c>
      <c r="BI637" s="202">
        <f t="shared" si="8"/>
        <v>0</v>
      </c>
      <c r="BJ637" s="23" t="s">
        <v>80</v>
      </c>
      <c r="BK637" s="202">
        <f t="shared" si="9"/>
        <v>0</v>
      </c>
      <c r="BL637" s="23" t="s">
        <v>344</v>
      </c>
      <c r="BM637" s="23" t="s">
        <v>710</v>
      </c>
    </row>
    <row r="638" spans="2:65" s="1" customFormat="1" ht="38.25" customHeight="1">
      <c r="B638" s="41"/>
      <c r="C638" s="191" t="s">
        <v>711</v>
      </c>
      <c r="D638" s="191" t="s">
        <v>129</v>
      </c>
      <c r="E638" s="192" t="s">
        <v>712</v>
      </c>
      <c r="F638" s="193" t="s">
        <v>713</v>
      </c>
      <c r="G638" s="194" t="s">
        <v>132</v>
      </c>
      <c r="H638" s="195">
        <v>28</v>
      </c>
      <c r="I638" s="196"/>
      <c r="J638" s="197">
        <f t="shared" si="0"/>
        <v>0</v>
      </c>
      <c r="K638" s="193" t="s">
        <v>23</v>
      </c>
      <c r="L638" s="61"/>
      <c r="M638" s="198" t="s">
        <v>23</v>
      </c>
      <c r="N638" s="199" t="s">
        <v>46</v>
      </c>
      <c r="O638" s="42"/>
      <c r="P638" s="200">
        <f t="shared" si="1"/>
        <v>0</v>
      </c>
      <c r="Q638" s="200">
        <v>0</v>
      </c>
      <c r="R638" s="200">
        <f t="shared" si="2"/>
        <v>0</v>
      </c>
      <c r="S638" s="200">
        <v>0</v>
      </c>
      <c r="T638" s="201">
        <f t="shared" si="3"/>
        <v>0</v>
      </c>
      <c r="AR638" s="23" t="s">
        <v>344</v>
      </c>
      <c r="AT638" s="23" t="s">
        <v>129</v>
      </c>
      <c r="AU638" s="23" t="s">
        <v>85</v>
      </c>
      <c r="AY638" s="23" t="s">
        <v>126</v>
      </c>
      <c r="BE638" s="202">
        <f t="shared" si="4"/>
        <v>0</v>
      </c>
      <c r="BF638" s="202">
        <f t="shared" si="5"/>
        <v>0</v>
      </c>
      <c r="BG638" s="202">
        <f t="shared" si="6"/>
        <v>0</v>
      </c>
      <c r="BH638" s="202">
        <f t="shared" si="7"/>
        <v>0</v>
      </c>
      <c r="BI638" s="202">
        <f t="shared" si="8"/>
        <v>0</v>
      </c>
      <c r="BJ638" s="23" t="s">
        <v>80</v>
      </c>
      <c r="BK638" s="202">
        <f t="shared" si="9"/>
        <v>0</v>
      </c>
      <c r="BL638" s="23" t="s">
        <v>344</v>
      </c>
      <c r="BM638" s="23" t="s">
        <v>714</v>
      </c>
    </row>
    <row r="639" spans="2:65" s="1" customFormat="1" ht="38.25" customHeight="1">
      <c r="B639" s="41"/>
      <c r="C639" s="191" t="s">
        <v>715</v>
      </c>
      <c r="D639" s="191" t="s">
        <v>129</v>
      </c>
      <c r="E639" s="192" t="s">
        <v>716</v>
      </c>
      <c r="F639" s="193" t="s">
        <v>717</v>
      </c>
      <c r="G639" s="194" t="s">
        <v>132</v>
      </c>
      <c r="H639" s="195">
        <v>8</v>
      </c>
      <c r="I639" s="196"/>
      <c r="J639" s="197">
        <f t="shared" si="0"/>
        <v>0</v>
      </c>
      <c r="K639" s="193" t="s">
        <v>23</v>
      </c>
      <c r="L639" s="61"/>
      <c r="M639" s="198" t="s">
        <v>23</v>
      </c>
      <c r="N639" s="199" t="s">
        <v>46</v>
      </c>
      <c r="O639" s="42"/>
      <c r="P639" s="200">
        <f t="shared" si="1"/>
        <v>0</v>
      </c>
      <c r="Q639" s="200">
        <v>0</v>
      </c>
      <c r="R639" s="200">
        <f t="shared" si="2"/>
        <v>0</v>
      </c>
      <c r="S639" s="200">
        <v>0</v>
      </c>
      <c r="T639" s="201">
        <f t="shared" si="3"/>
        <v>0</v>
      </c>
      <c r="AR639" s="23" t="s">
        <v>344</v>
      </c>
      <c r="AT639" s="23" t="s">
        <v>129</v>
      </c>
      <c r="AU639" s="23" t="s">
        <v>85</v>
      </c>
      <c r="AY639" s="23" t="s">
        <v>126</v>
      </c>
      <c r="BE639" s="202">
        <f t="shared" si="4"/>
        <v>0</v>
      </c>
      <c r="BF639" s="202">
        <f t="shared" si="5"/>
        <v>0</v>
      </c>
      <c r="BG639" s="202">
        <f t="shared" si="6"/>
        <v>0</v>
      </c>
      <c r="BH639" s="202">
        <f t="shared" si="7"/>
        <v>0</v>
      </c>
      <c r="BI639" s="202">
        <f t="shared" si="8"/>
        <v>0</v>
      </c>
      <c r="BJ639" s="23" t="s">
        <v>80</v>
      </c>
      <c r="BK639" s="202">
        <f t="shared" si="9"/>
        <v>0</v>
      </c>
      <c r="BL639" s="23" t="s">
        <v>344</v>
      </c>
      <c r="BM639" s="23" t="s">
        <v>718</v>
      </c>
    </row>
    <row r="640" spans="2:65" s="1" customFormat="1" ht="51" customHeight="1">
      <c r="B640" s="41"/>
      <c r="C640" s="191" t="s">
        <v>719</v>
      </c>
      <c r="D640" s="191" t="s">
        <v>129</v>
      </c>
      <c r="E640" s="192" t="s">
        <v>720</v>
      </c>
      <c r="F640" s="193" t="s">
        <v>721</v>
      </c>
      <c r="G640" s="194" t="s">
        <v>132</v>
      </c>
      <c r="H640" s="195">
        <v>2</v>
      </c>
      <c r="I640" s="196"/>
      <c r="J640" s="197">
        <f t="shared" si="0"/>
        <v>0</v>
      </c>
      <c r="K640" s="193" t="s">
        <v>23</v>
      </c>
      <c r="L640" s="61"/>
      <c r="M640" s="198" t="s">
        <v>23</v>
      </c>
      <c r="N640" s="199" t="s">
        <v>46</v>
      </c>
      <c r="O640" s="42"/>
      <c r="P640" s="200">
        <f t="shared" si="1"/>
        <v>0</v>
      </c>
      <c r="Q640" s="200">
        <v>0</v>
      </c>
      <c r="R640" s="200">
        <f t="shared" si="2"/>
        <v>0</v>
      </c>
      <c r="S640" s="200">
        <v>0</v>
      </c>
      <c r="T640" s="201">
        <f t="shared" si="3"/>
        <v>0</v>
      </c>
      <c r="AR640" s="23" t="s">
        <v>344</v>
      </c>
      <c r="AT640" s="23" t="s">
        <v>129</v>
      </c>
      <c r="AU640" s="23" t="s">
        <v>85</v>
      </c>
      <c r="AY640" s="23" t="s">
        <v>126</v>
      </c>
      <c r="BE640" s="202">
        <f t="shared" si="4"/>
        <v>0</v>
      </c>
      <c r="BF640" s="202">
        <f t="shared" si="5"/>
        <v>0</v>
      </c>
      <c r="BG640" s="202">
        <f t="shared" si="6"/>
        <v>0</v>
      </c>
      <c r="BH640" s="202">
        <f t="shared" si="7"/>
        <v>0</v>
      </c>
      <c r="BI640" s="202">
        <f t="shared" si="8"/>
        <v>0</v>
      </c>
      <c r="BJ640" s="23" t="s">
        <v>80</v>
      </c>
      <c r="BK640" s="202">
        <f t="shared" si="9"/>
        <v>0</v>
      </c>
      <c r="BL640" s="23" t="s">
        <v>344</v>
      </c>
      <c r="BM640" s="23" t="s">
        <v>722</v>
      </c>
    </row>
    <row r="641" spans="2:65" s="1" customFormat="1" ht="51" customHeight="1">
      <c r="B641" s="41"/>
      <c r="C641" s="191" t="s">
        <v>723</v>
      </c>
      <c r="D641" s="191" t="s">
        <v>129</v>
      </c>
      <c r="E641" s="192" t="s">
        <v>724</v>
      </c>
      <c r="F641" s="193" t="s">
        <v>725</v>
      </c>
      <c r="G641" s="194" t="s">
        <v>132</v>
      </c>
      <c r="H641" s="195">
        <v>2</v>
      </c>
      <c r="I641" s="196"/>
      <c r="J641" s="197">
        <f t="shared" si="0"/>
        <v>0</v>
      </c>
      <c r="K641" s="193" t="s">
        <v>23</v>
      </c>
      <c r="L641" s="61"/>
      <c r="M641" s="198" t="s">
        <v>23</v>
      </c>
      <c r="N641" s="199" t="s">
        <v>46</v>
      </c>
      <c r="O641" s="42"/>
      <c r="P641" s="200">
        <f t="shared" si="1"/>
        <v>0</v>
      </c>
      <c r="Q641" s="200">
        <v>0</v>
      </c>
      <c r="R641" s="200">
        <f t="shared" si="2"/>
        <v>0</v>
      </c>
      <c r="S641" s="200">
        <v>0</v>
      </c>
      <c r="T641" s="201">
        <f t="shared" si="3"/>
        <v>0</v>
      </c>
      <c r="AR641" s="23" t="s">
        <v>344</v>
      </c>
      <c r="AT641" s="23" t="s">
        <v>129</v>
      </c>
      <c r="AU641" s="23" t="s">
        <v>85</v>
      </c>
      <c r="AY641" s="23" t="s">
        <v>126</v>
      </c>
      <c r="BE641" s="202">
        <f t="shared" si="4"/>
        <v>0</v>
      </c>
      <c r="BF641" s="202">
        <f t="shared" si="5"/>
        <v>0</v>
      </c>
      <c r="BG641" s="202">
        <f t="shared" si="6"/>
        <v>0</v>
      </c>
      <c r="BH641" s="202">
        <f t="shared" si="7"/>
        <v>0</v>
      </c>
      <c r="BI641" s="202">
        <f t="shared" si="8"/>
        <v>0</v>
      </c>
      <c r="BJ641" s="23" t="s">
        <v>80</v>
      </c>
      <c r="BK641" s="202">
        <f t="shared" si="9"/>
        <v>0</v>
      </c>
      <c r="BL641" s="23" t="s">
        <v>344</v>
      </c>
      <c r="BM641" s="23" t="s">
        <v>726</v>
      </c>
    </row>
    <row r="642" spans="2:65" s="1" customFormat="1" ht="38.25" customHeight="1">
      <c r="B642" s="41"/>
      <c r="C642" s="191" t="s">
        <v>727</v>
      </c>
      <c r="D642" s="191" t="s">
        <v>129</v>
      </c>
      <c r="E642" s="192" t="s">
        <v>728</v>
      </c>
      <c r="F642" s="193" t="s">
        <v>729</v>
      </c>
      <c r="G642" s="194" t="s">
        <v>132</v>
      </c>
      <c r="H642" s="195">
        <v>6</v>
      </c>
      <c r="I642" s="196"/>
      <c r="J642" s="197">
        <f t="shared" si="0"/>
        <v>0</v>
      </c>
      <c r="K642" s="193" t="s">
        <v>23</v>
      </c>
      <c r="L642" s="61"/>
      <c r="M642" s="198" t="s">
        <v>23</v>
      </c>
      <c r="N642" s="199" t="s">
        <v>46</v>
      </c>
      <c r="O642" s="42"/>
      <c r="P642" s="200">
        <f t="shared" si="1"/>
        <v>0</v>
      </c>
      <c r="Q642" s="200">
        <v>0</v>
      </c>
      <c r="R642" s="200">
        <f t="shared" si="2"/>
        <v>0</v>
      </c>
      <c r="S642" s="200">
        <v>0</v>
      </c>
      <c r="T642" s="201">
        <f t="shared" si="3"/>
        <v>0</v>
      </c>
      <c r="AR642" s="23" t="s">
        <v>344</v>
      </c>
      <c r="AT642" s="23" t="s">
        <v>129</v>
      </c>
      <c r="AU642" s="23" t="s">
        <v>85</v>
      </c>
      <c r="AY642" s="23" t="s">
        <v>126</v>
      </c>
      <c r="BE642" s="202">
        <f t="shared" si="4"/>
        <v>0</v>
      </c>
      <c r="BF642" s="202">
        <f t="shared" si="5"/>
        <v>0</v>
      </c>
      <c r="BG642" s="202">
        <f t="shared" si="6"/>
        <v>0</v>
      </c>
      <c r="BH642" s="202">
        <f t="shared" si="7"/>
        <v>0</v>
      </c>
      <c r="BI642" s="202">
        <f t="shared" si="8"/>
        <v>0</v>
      </c>
      <c r="BJ642" s="23" t="s">
        <v>80</v>
      </c>
      <c r="BK642" s="202">
        <f t="shared" si="9"/>
        <v>0</v>
      </c>
      <c r="BL642" s="23" t="s">
        <v>344</v>
      </c>
      <c r="BM642" s="23" t="s">
        <v>730</v>
      </c>
    </row>
    <row r="643" spans="2:65" s="1" customFormat="1" ht="38.25" customHeight="1">
      <c r="B643" s="41"/>
      <c r="C643" s="191" t="s">
        <v>731</v>
      </c>
      <c r="D643" s="191" t="s">
        <v>129</v>
      </c>
      <c r="E643" s="192" t="s">
        <v>732</v>
      </c>
      <c r="F643" s="193" t="s">
        <v>733</v>
      </c>
      <c r="G643" s="194" t="s">
        <v>132</v>
      </c>
      <c r="H643" s="195">
        <v>1</v>
      </c>
      <c r="I643" s="196"/>
      <c r="J643" s="197">
        <f t="shared" si="0"/>
        <v>0</v>
      </c>
      <c r="K643" s="193" t="s">
        <v>23</v>
      </c>
      <c r="L643" s="61"/>
      <c r="M643" s="198" t="s">
        <v>23</v>
      </c>
      <c r="N643" s="199" t="s">
        <v>46</v>
      </c>
      <c r="O643" s="42"/>
      <c r="P643" s="200">
        <f t="shared" si="1"/>
        <v>0</v>
      </c>
      <c r="Q643" s="200">
        <v>0</v>
      </c>
      <c r="R643" s="200">
        <f t="shared" si="2"/>
        <v>0</v>
      </c>
      <c r="S643" s="200">
        <v>0</v>
      </c>
      <c r="T643" s="201">
        <f t="shared" si="3"/>
        <v>0</v>
      </c>
      <c r="AR643" s="23" t="s">
        <v>344</v>
      </c>
      <c r="AT643" s="23" t="s">
        <v>129</v>
      </c>
      <c r="AU643" s="23" t="s">
        <v>85</v>
      </c>
      <c r="AY643" s="23" t="s">
        <v>126</v>
      </c>
      <c r="BE643" s="202">
        <f t="shared" si="4"/>
        <v>0</v>
      </c>
      <c r="BF643" s="202">
        <f t="shared" si="5"/>
        <v>0</v>
      </c>
      <c r="BG643" s="202">
        <f t="shared" si="6"/>
        <v>0</v>
      </c>
      <c r="BH643" s="202">
        <f t="shared" si="7"/>
        <v>0</v>
      </c>
      <c r="BI643" s="202">
        <f t="shared" si="8"/>
        <v>0</v>
      </c>
      <c r="BJ643" s="23" t="s">
        <v>80</v>
      </c>
      <c r="BK643" s="202">
        <f t="shared" si="9"/>
        <v>0</v>
      </c>
      <c r="BL643" s="23" t="s">
        <v>344</v>
      </c>
      <c r="BM643" s="23" t="s">
        <v>734</v>
      </c>
    </row>
    <row r="644" spans="2:65" s="1" customFormat="1" ht="38.25" customHeight="1">
      <c r="B644" s="41"/>
      <c r="C644" s="191" t="s">
        <v>735</v>
      </c>
      <c r="D644" s="191" t="s">
        <v>129</v>
      </c>
      <c r="E644" s="192" t="s">
        <v>736</v>
      </c>
      <c r="F644" s="193" t="s">
        <v>737</v>
      </c>
      <c r="G644" s="194" t="s">
        <v>132</v>
      </c>
      <c r="H644" s="195">
        <v>2</v>
      </c>
      <c r="I644" s="196"/>
      <c r="J644" s="197">
        <f t="shared" si="0"/>
        <v>0</v>
      </c>
      <c r="K644" s="193" t="s">
        <v>23</v>
      </c>
      <c r="L644" s="61"/>
      <c r="M644" s="198" t="s">
        <v>23</v>
      </c>
      <c r="N644" s="199" t="s">
        <v>46</v>
      </c>
      <c r="O644" s="42"/>
      <c r="P644" s="200">
        <f t="shared" si="1"/>
        <v>0</v>
      </c>
      <c r="Q644" s="200">
        <v>0</v>
      </c>
      <c r="R644" s="200">
        <f t="shared" si="2"/>
        <v>0</v>
      </c>
      <c r="S644" s="200">
        <v>0</v>
      </c>
      <c r="T644" s="201">
        <f t="shared" si="3"/>
        <v>0</v>
      </c>
      <c r="AR644" s="23" t="s">
        <v>344</v>
      </c>
      <c r="AT644" s="23" t="s">
        <v>129</v>
      </c>
      <c r="AU644" s="23" t="s">
        <v>85</v>
      </c>
      <c r="AY644" s="23" t="s">
        <v>126</v>
      </c>
      <c r="BE644" s="202">
        <f t="shared" si="4"/>
        <v>0</v>
      </c>
      <c r="BF644" s="202">
        <f t="shared" si="5"/>
        <v>0</v>
      </c>
      <c r="BG644" s="202">
        <f t="shared" si="6"/>
        <v>0</v>
      </c>
      <c r="BH644" s="202">
        <f t="shared" si="7"/>
        <v>0</v>
      </c>
      <c r="BI644" s="202">
        <f t="shared" si="8"/>
        <v>0</v>
      </c>
      <c r="BJ644" s="23" t="s">
        <v>80</v>
      </c>
      <c r="BK644" s="202">
        <f t="shared" si="9"/>
        <v>0</v>
      </c>
      <c r="BL644" s="23" t="s">
        <v>344</v>
      </c>
      <c r="BM644" s="23" t="s">
        <v>738</v>
      </c>
    </row>
    <row r="645" spans="2:65" s="1" customFormat="1" ht="38.25" customHeight="1">
      <c r="B645" s="41"/>
      <c r="C645" s="191" t="s">
        <v>739</v>
      </c>
      <c r="D645" s="191" t="s">
        <v>129</v>
      </c>
      <c r="E645" s="192" t="s">
        <v>740</v>
      </c>
      <c r="F645" s="193" t="s">
        <v>741</v>
      </c>
      <c r="G645" s="194" t="s">
        <v>132</v>
      </c>
      <c r="H645" s="195">
        <v>1</v>
      </c>
      <c r="I645" s="196"/>
      <c r="J645" s="197">
        <f t="shared" si="0"/>
        <v>0</v>
      </c>
      <c r="K645" s="193" t="s">
        <v>23</v>
      </c>
      <c r="L645" s="61"/>
      <c r="M645" s="198" t="s">
        <v>23</v>
      </c>
      <c r="N645" s="199" t="s">
        <v>46</v>
      </c>
      <c r="O645" s="42"/>
      <c r="P645" s="200">
        <f t="shared" si="1"/>
        <v>0</v>
      </c>
      <c r="Q645" s="200">
        <v>0</v>
      </c>
      <c r="R645" s="200">
        <f t="shared" si="2"/>
        <v>0</v>
      </c>
      <c r="S645" s="200">
        <v>0</v>
      </c>
      <c r="T645" s="201">
        <f t="shared" si="3"/>
        <v>0</v>
      </c>
      <c r="AR645" s="23" t="s">
        <v>344</v>
      </c>
      <c r="AT645" s="23" t="s">
        <v>129</v>
      </c>
      <c r="AU645" s="23" t="s">
        <v>85</v>
      </c>
      <c r="AY645" s="23" t="s">
        <v>126</v>
      </c>
      <c r="BE645" s="202">
        <f t="shared" si="4"/>
        <v>0</v>
      </c>
      <c r="BF645" s="202">
        <f t="shared" si="5"/>
        <v>0</v>
      </c>
      <c r="BG645" s="202">
        <f t="shared" si="6"/>
        <v>0</v>
      </c>
      <c r="BH645" s="202">
        <f t="shared" si="7"/>
        <v>0</v>
      </c>
      <c r="BI645" s="202">
        <f t="shared" si="8"/>
        <v>0</v>
      </c>
      <c r="BJ645" s="23" t="s">
        <v>80</v>
      </c>
      <c r="BK645" s="202">
        <f t="shared" si="9"/>
        <v>0</v>
      </c>
      <c r="BL645" s="23" t="s">
        <v>344</v>
      </c>
      <c r="BM645" s="23" t="s">
        <v>742</v>
      </c>
    </row>
    <row r="646" spans="2:65" s="1" customFormat="1" ht="38.25" customHeight="1">
      <c r="B646" s="41"/>
      <c r="C646" s="191" t="s">
        <v>743</v>
      </c>
      <c r="D646" s="191" t="s">
        <v>129</v>
      </c>
      <c r="E646" s="192" t="s">
        <v>744</v>
      </c>
      <c r="F646" s="193" t="s">
        <v>745</v>
      </c>
      <c r="G646" s="194" t="s">
        <v>132</v>
      </c>
      <c r="H646" s="195">
        <v>1</v>
      </c>
      <c r="I646" s="196"/>
      <c r="J646" s="197">
        <f t="shared" si="0"/>
        <v>0</v>
      </c>
      <c r="K646" s="193" t="s">
        <v>23</v>
      </c>
      <c r="L646" s="61"/>
      <c r="M646" s="198" t="s">
        <v>23</v>
      </c>
      <c r="N646" s="199" t="s">
        <v>46</v>
      </c>
      <c r="O646" s="42"/>
      <c r="P646" s="200">
        <f t="shared" si="1"/>
        <v>0</v>
      </c>
      <c r="Q646" s="200">
        <v>0</v>
      </c>
      <c r="R646" s="200">
        <f t="shared" si="2"/>
        <v>0</v>
      </c>
      <c r="S646" s="200">
        <v>0</v>
      </c>
      <c r="T646" s="201">
        <f t="shared" si="3"/>
        <v>0</v>
      </c>
      <c r="AR646" s="23" t="s">
        <v>344</v>
      </c>
      <c r="AT646" s="23" t="s">
        <v>129</v>
      </c>
      <c r="AU646" s="23" t="s">
        <v>85</v>
      </c>
      <c r="AY646" s="23" t="s">
        <v>126</v>
      </c>
      <c r="BE646" s="202">
        <f t="shared" si="4"/>
        <v>0</v>
      </c>
      <c r="BF646" s="202">
        <f t="shared" si="5"/>
        <v>0</v>
      </c>
      <c r="BG646" s="202">
        <f t="shared" si="6"/>
        <v>0</v>
      </c>
      <c r="BH646" s="202">
        <f t="shared" si="7"/>
        <v>0</v>
      </c>
      <c r="BI646" s="202">
        <f t="shared" si="8"/>
        <v>0</v>
      </c>
      <c r="BJ646" s="23" t="s">
        <v>80</v>
      </c>
      <c r="BK646" s="202">
        <f t="shared" si="9"/>
        <v>0</v>
      </c>
      <c r="BL646" s="23" t="s">
        <v>344</v>
      </c>
      <c r="BM646" s="23" t="s">
        <v>746</v>
      </c>
    </row>
    <row r="647" spans="2:65" s="1" customFormat="1" ht="38.25" customHeight="1">
      <c r="B647" s="41"/>
      <c r="C647" s="191" t="s">
        <v>747</v>
      </c>
      <c r="D647" s="191" t="s">
        <v>129</v>
      </c>
      <c r="E647" s="192" t="s">
        <v>748</v>
      </c>
      <c r="F647" s="193" t="s">
        <v>749</v>
      </c>
      <c r="G647" s="194" t="s">
        <v>132</v>
      </c>
      <c r="H647" s="195">
        <v>1</v>
      </c>
      <c r="I647" s="196"/>
      <c r="J647" s="197">
        <f t="shared" si="0"/>
        <v>0</v>
      </c>
      <c r="K647" s="193" t="s">
        <v>23</v>
      </c>
      <c r="L647" s="61"/>
      <c r="M647" s="198" t="s">
        <v>23</v>
      </c>
      <c r="N647" s="199" t="s">
        <v>46</v>
      </c>
      <c r="O647" s="42"/>
      <c r="P647" s="200">
        <f t="shared" si="1"/>
        <v>0</v>
      </c>
      <c r="Q647" s="200">
        <v>0</v>
      </c>
      <c r="R647" s="200">
        <f t="shared" si="2"/>
        <v>0</v>
      </c>
      <c r="S647" s="200">
        <v>0</v>
      </c>
      <c r="T647" s="201">
        <f t="shared" si="3"/>
        <v>0</v>
      </c>
      <c r="AR647" s="23" t="s">
        <v>344</v>
      </c>
      <c r="AT647" s="23" t="s">
        <v>129</v>
      </c>
      <c r="AU647" s="23" t="s">
        <v>85</v>
      </c>
      <c r="AY647" s="23" t="s">
        <v>126</v>
      </c>
      <c r="BE647" s="202">
        <f t="shared" si="4"/>
        <v>0</v>
      </c>
      <c r="BF647" s="202">
        <f t="shared" si="5"/>
        <v>0</v>
      </c>
      <c r="BG647" s="202">
        <f t="shared" si="6"/>
        <v>0</v>
      </c>
      <c r="BH647" s="202">
        <f t="shared" si="7"/>
        <v>0</v>
      </c>
      <c r="BI647" s="202">
        <f t="shared" si="8"/>
        <v>0</v>
      </c>
      <c r="BJ647" s="23" t="s">
        <v>80</v>
      </c>
      <c r="BK647" s="202">
        <f t="shared" si="9"/>
        <v>0</v>
      </c>
      <c r="BL647" s="23" t="s">
        <v>344</v>
      </c>
      <c r="BM647" s="23" t="s">
        <v>750</v>
      </c>
    </row>
    <row r="648" spans="2:65" s="1" customFormat="1" ht="38.25" customHeight="1">
      <c r="B648" s="41"/>
      <c r="C648" s="191" t="s">
        <v>751</v>
      </c>
      <c r="D648" s="191" t="s">
        <v>129</v>
      </c>
      <c r="E648" s="192" t="s">
        <v>752</v>
      </c>
      <c r="F648" s="193" t="s">
        <v>753</v>
      </c>
      <c r="G648" s="194" t="s">
        <v>132</v>
      </c>
      <c r="H648" s="195">
        <v>1</v>
      </c>
      <c r="I648" s="196"/>
      <c r="J648" s="197">
        <f t="shared" si="0"/>
        <v>0</v>
      </c>
      <c r="K648" s="193" t="s">
        <v>23</v>
      </c>
      <c r="L648" s="61"/>
      <c r="M648" s="198" t="s">
        <v>23</v>
      </c>
      <c r="N648" s="199" t="s">
        <v>46</v>
      </c>
      <c r="O648" s="42"/>
      <c r="P648" s="200">
        <f t="shared" si="1"/>
        <v>0</v>
      </c>
      <c r="Q648" s="200">
        <v>0</v>
      </c>
      <c r="R648" s="200">
        <f t="shared" si="2"/>
        <v>0</v>
      </c>
      <c r="S648" s="200">
        <v>0</v>
      </c>
      <c r="T648" s="201">
        <f t="shared" si="3"/>
        <v>0</v>
      </c>
      <c r="AR648" s="23" t="s">
        <v>344</v>
      </c>
      <c r="AT648" s="23" t="s">
        <v>129</v>
      </c>
      <c r="AU648" s="23" t="s">
        <v>85</v>
      </c>
      <c r="AY648" s="23" t="s">
        <v>126</v>
      </c>
      <c r="BE648" s="202">
        <f t="shared" si="4"/>
        <v>0</v>
      </c>
      <c r="BF648" s="202">
        <f t="shared" si="5"/>
        <v>0</v>
      </c>
      <c r="BG648" s="202">
        <f t="shared" si="6"/>
        <v>0</v>
      </c>
      <c r="BH648" s="202">
        <f t="shared" si="7"/>
        <v>0</v>
      </c>
      <c r="BI648" s="202">
        <f t="shared" si="8"/>
        <v>0</v>
      </c>
      <c r="BJ648" s="23" t="s">
        <v>80</v>
      </c>
      <c r="BK648" s="202">
        <f t="shared" si="9"/>
        <v>0</v>
      </c>
      <c r="BL648" s="23" t="s">
        <v>344</v>
      </c>
      <c r="BM648" s="23" t="s">
        <v>754</v>
      </c>
    </row>
    <row r="649" spans="2:65" s="1" customFormat="1" ht="51" customHeight="1">
      <c r="B649" s="41"/>
      <c r="C649" s="191" t="s">
        <v>755</v>
      </c>
      <c r="D649" s="191" t="s">
        <v>129</v>
      </c>
      <c r="E649" s="192" t="s">
        <v>756</v>
      </c>
      <c r="F649" s="193" t="s">
        <v>757</v>
      </c>
      <c r="G649" s="194" t="s">
        <v>132</v>
      </c>
      <c r="H649" s="195">
        <v>1</v>
      </c>
      <c r="I649" s="196"/>
      <c r="J649" s="197">
        <f t="shared" si="0"/>
        <v>0</v>
      </c>
      <c r="K649" s="193" t="s">
        <v>23</v>
      </c>
      <c r="L649" s="61"/>
      <c r="M649" s="198" t="s">
        <v>23</v>
      </c>
      <c r="N649" s="199" t="s">
        <v>46</v>
      </c>
      <c r="O649" s="42"/>
      <c r="P649" s="200">
        <f t="shared" si="1"/>
        <v>0</v>
      </c>
      <c r="Q649" s="200">
        <v>0</v>
      </c>
      <c r="R649" s="200">
        <f t="shared" si="2"/>
        <v>0</v>
      </c>
      <c r="S649" s="200">
        <v>0</v>
      </c>
      <c r="T649" s="201">
        <f t="shared" si="3"/>
        <v>0</v>
      </c>
      <c r="AR649" s="23" t="s">
        <v>344</v>
      </c>
      <c r="AT649" s="23" t="s">
        <v>129</v>
      </c>
      <c r="AU649" s="23" t="s">
        <v>85</v>
      </c>
      <c r="AY649" s="23" t="s">
        <v>126</v>
      </c>
      <c r="BE649" s="202">
        <f t="shared" si="4"/>
        <v>0</v>
      </c>
      <c r="BF649" s="202">
        <f t="shared" si="5"/>
        <v>0</v>
      </c>
      <c r="BG649" s="202">
        <f t="shared" si="6"/>
        <v>0</v>
      </c>
      <c r="BH649" s="202">
        <f t="shared" si="7"/>
        <v>0</v>
      </c>
      <c r="BI649" s="202">
        <f t="shared" si="8"/>
        <v>0</v>
      </c>
      <c r="BJ649" s="23" t="s">
        <v>80</v>
      </c>
      <c r="BK649" s="202">
        <f t="shared" si="9"/>
        <v>0</v>
      </c>
      <c r="BL649" s="23" t="s">
        <v>344</v>
      </c>
      <c r="BM649" s="23" t="s">
        <v>758</v>
      </c>
    </row>
    <row r="650" spans="2:65" s="1" customFormat="1" ht="51" customHeight="1">
      <c r="B650" s="41"/>
      <c r="C650" s="191" t="s">
        <v>759</v>
      </c>
      <c r="D650" s="191" t="s">
        <v>129</v>
      </c>
      <c r="E650" s="192" t="s">
        <v>760</v>
      </c>
      <c r="F650" s="193" t="s">
        <v>761</v>
      </c>
      <c r="G650" s="194" t="s">
        <v>132</v>
      </c>
      <c r="H650" s="195">
        <v>1</v>
      </c>
      <c r="I650" s="196"/>
      <c r="J650" s="197">
        <f t="shared" si="0"/>
        <v>0</v>
      </c>
      <c r="K650" s="193" t="s">
        <v>23</v>
      </c>
      <c r="L650" s="61"/>
      <c r="M650" s="198" t="s">
        <v>23</v>
      </c>
      <c r="N650" s="199" t="s">
        <v>46</v>
      </c>
      <c r="O650" s="42"/>
      <c r="P650" s="200">
        <f t="shared" si="1"/>
        <v>0</v>
      </c>
      <c r="Q650" s="200">
        <v>0</v>
      </c>
      <c r="R650" s="200">
        <f t="shared" si="2"/>
        <v>0</v>
      </c>
      <c r="S650" s="200">
        <v>0</v>
      </c>
      <c r="T650" s="201">
        <f t="shared" si="3"/>
        <v>0</v>
      </c>
      <c r="AR650" s="23" t="s">
        <v>344</v>
      </c>
      <c r="AT650" s="23" t="s">
        <v>129</v>
      </c>
      <c r="AU650" s="23" t="s">
        <v>85</v>
      </c>
      <c r="AY650" s="23" t="s">
        <v>126</v>
      </c>
      <c r="BE650" s="202">
        <f t="shared" si="4"/>
        <v>0</v>
      </c>
      <c r="BF650" s="202">
        <f t="shared" si="5"/>
        <v>0</v>
      </c>
      <c r="BG650" s="202">
        <f t="shared" si="6"/>
        <v>0</v>
      </c>
      <c r="BH650" s="202">
        <f t="shared" si="7"/>
        <v>0</v>
      </c>
      <c r="BI650" s="202">
        <f t="shared" si="8"/>
        <v>0</v>
      </c>
      <c r="BJ650" s="23" t="s">
        <v>80</v>
      </c>
      <c r="BK650" s="202">
        <f t="shared" si="9"/>
        <v>0</v>
      </c>
      <c r="BL650" s="23" t="s">
        <v>344</v>
      </c>
      <c r="BM650" s="23" t="s">
        <v>762</v>
      </c>
    </row>
    <row r="651" spans="2:65" s="1" customFormat="1" ht="51" customHeight="1">
      <c r="B651" s="41"/>
      <c r="C651" s="191" t="s">
        <v>763</v>
      </c>
      <c r="D651" s="191" t="s">
        <v>129</v>
      </c>
      <c r="E651" s="192" t="s">
        <v>764</v>
      </c>
      <c r="F651" s="193" t="s">
        <v>765</v>
      </c>
      <c r="G651" s="194" t="s">
        <v>132</v>
      </c>
      <c r="H651" s="195">
        <v>1</v>
      </c>
      <c r="I651" s="196"/>
      <c r="J651" s="197">
        <f t="shared" si="0"/>
        <v>0</v>
      </c>
      <c r="K651" s="193" t="s">
        <v>23</v>
      </c>
      <c r="L651" s="61"/>
      <c r="M651" s="198" t="s">
        <v>23</v>
      </c>
      <c r="N651" s="199" t="s">
        <v>46</v>
      </c>
      <c r="O651" s="42"/>
      <c r="P651" s="200">
        <f t="shared" si="1"/>
        <v>0</v>
      </c>
      <c r="Q651" s="200">
        <v>0</v>
      </c>
      <c r="R651" s="200">
        <f t="shared" si="2"/>
        <v>0</v>
      </c>
      <c r="S651" s="200">
        <v>0</v>
      </c>
      <c r="T651" s="201">
        <f t="shared" si="3"/>
        <v>0</v>
      </c>
      <c r="AR651" s="23" t="s">
        <v>344</v>
      </c>
      <c r="AT651" s="23" t="s">
        <v>129</v>
      </c>
      <c r="AU651" s="23" t="s">
        <v>85</v>
      </c>
      <c r="AY651" s="23" t="s">
        <v>126</v>
      </c>
      <c r="BE651" s="202">
        <f t="shared" si="4"/>
        <v>0</v>
      </c>
      <c r="BF651" s="202">
        <f t="shared" si="5"/>
        <v>0</v>
      </c>
      <c r="BG651" s="202">
        <f t="shared" si="6"/>
        <v>0</v>
      </c>
      <c r="BH651" s="202">
        <f t="shared" si="7"/>
        <v>0</v>
      </c>
      <c r="BI651" s="202">
        <f t="shared" si="8"/>
        <v>0</v>
      </c>
      <c r="BJ651" s="23" t="s">
        <v>80</v>
      </c>
      <c r="BK651" s="202">
        <f t="shared" si="9"/>
        <v>0</v>
      </c>
      <c r="BL651" s="23" t="s">
        <v>344</v>
      </c>
      <c r="BM651" s="23" t="s">
        <v>766</v>
      </c>
    </row>
    <row r="652" spans="2:65" s="1" customFormat="1" ht="51" customHeight="1">
      <c r="B652" s="41"/>
      <c r="C652" s="191" t="s">
        <v>767</v>
      </c>
      <c r="D652" s="191" t="s">
        <v>129</v>
      </c>
      <c r="E652" s="192" t="s">
        <v>768</v>
      </c>
      <c r="F652" s="193" t="s">
        <v>769</v>
      </c>
      <c r="G652" s="194" t="s">
        <v>132</v>
      </c>
      <c r="H652" s="195">
        <v>2</v>
      </c>
      <c r="I652" s="196"/>
      <c r="J652" s="197">
        <f t="shared" si="0"/>
        <v>0</v>
      </c>
      <c r="K652" s="193" t="s">
        <v>23</v>
      </c>
      <c r="L652" s="61"/>
      <c r="M652" s="198" t="s">
        <v>23</v>
      </c>
      <c r="N652" s="199" t="s">
        <v>46</v>
      </c>
      <c r="O652" s="42"/>
      <c r="P652" s="200">
        <f t="shared" si="1"/>
        <v>0</v>
      </c>
      <c r="Q652" s="200">
        <v>0</v>
      </c>
      <c r="R652" s="200">
        <f t="shared" si="2"/>
        <v>0</v>
      </c>
      <c r="S652" s="200">
        <v>0</v>
      </c>
      <c r="T652" s="201">
        <f t="shared" si="3"/>
        <v>0</v>
      </c>
      <c r="AR652" s="23" t="s">
        <v>344</v>
      </c>
      <c r="AT652" s="23" t="s">
        <v>129</v>
      </c>
      <c r="AU652" s="23" t="s">
        <v>85</v>
      </c>
      <c r="AY652" s="23" t="s">
        <v>126</v>
      </c>
      <c r="BE652" s="202">
        <f t="shared" si="4"/>
        <v>0</v>
      </c>
      <c r="BF652" s="202">
        <f t="shared" si="5"/>
        <v>0</v>
      </c>
      <c r="BG652" s="202">
        <f t="shared" si="6"/>
        <v>0</v>
      </c>
      <c r="BH652" s="202">
        <f t="shared" si="7"/>
        <v>0</v>
      </c>
      <c r="BI652" s="202">
        <f t="shared" si="8"/>
        <v>0</v>
      </c>
      <c r="BJ652" s="23" t="s">
        <v>80</v>
      </c>
      <c r="BK652" s="202">
        <f t="shared" si="9"/>
        <v>0</v>
      </c>
      <c r="BL652" s="23" t="s">
        <v>344</v>
      </c>
      <c r="BM652" s="23" t="s">
        <v>770</v>
      </c>
    </row>
    <row r="653" spans="2:65" s="1" customFormat="1" ht="51" customHeight="1">
      <c r="B653" s="41"/>
      <c r="C653" s="191" t="s">
        <v>771</v>
      </c>
      <c r="D653" s="191" t="s">
        <v>129</v>
      </c>
      <c r="E653" s="192" t="s">
        <v>772</v>
      </c>
      <c r="F653" s="193" t="s">
        <v>773</v>
      </c>
      <c r="G653" s="194" t="s">
        <v>132</v>
      </c>
      <c r="H653" s="195">
        <v>1</v>
      </c>
      <c r="I653" s="196"/>
      <c r="J653" s="197">
        <f t="shared" si="0"/>
        <v>0</v>
      </c>
      <c r="K653" s="193" t="s">
        <v>23</v>
      </c>
      <c r="L653" s="61"/>
      <c r="M653" s="198" t="s">
        <v>23</v>
      </c>
      <c r="N653" s="199" t="s">
        <v>46</v>
      </c>
      <c r="O653" s="42"/>
      <c r="P653" s="200">
        <f t="shared" si="1"/>
        <v>0</v>
      </c>
      <c r="Q653" s="200">
        <v>0</v>
      </c>
      <c r="R653" s="200">
        <f t="shared" si="2"/>
        <v>0</v>
      </c>
      <c r="S653" s="200">
        <v>0</v>
      </c>
      <c r="T653" s="201">
        <f t="shared" si="3"/>
        <v>0</v>
      </c>
      <c r="AR653" s="23" t="s">
        <v>344</v>
      </c>
      <c r="AT653" s="23" t="s">
        <v>129</v>
      </c>
      <c r="AU653" s="23" t="s">
        <v>85</v>
      </c>
      <c r="AY653" s="23" t="s">
        <v>126</v>
      </c>
      <c r="BE653" s="202">
        <f t="shared" si="4"/>
        <v>0</v>
      </c>
      <c r="BF653" s="202">
        <f t="shared" si="5"/>
        <v>0</v>
      </c>
      <c r="BG653" s="202">
        <f t="shared" si="6"/>
        <v>0</v>
      </c>
      <c r="BH653" s="202">
        <f t="shared" si="7"/>
        <v>0</v>
      </c>
      <c r="BI653" s="202">
        <f t="shared" si="8"/>
        <v>0</v>
      </c>
      <c r="BJ653" s="23" t="s">
        <v>80</v>
      </c>
      <c r="BK653" s="202">
        <f t="shared" si="9"/>
        <v>0</v>
      </c>
      <c r="BL653" s="23" t="s">
        <v>344</v>
      </c>
      <c r="BM653" s="23" t="s">
        <v>774</v>
      </c>
    </row>
    <row r="654" spans="2:65" s="1" customFormat="1" ht="51" customHeight="1">
      <c r="B654" s="41"/>
      <c r="C654" s="191" t="s">
        <v>775</v>
      </c>
      <c r="D654" s="191" t="s">
        <v>129</v>
      </c>
      <c r="E654" s="192" t="s">
        <v>776</v>
      </c>
      <c r="F654" s="193" t="s">
        <v>777</v>
      </c>
      <c r="G654" s="194" t="s">
        <v>132</v>
      </c>
      <c r="H654" s="195">
        <v>1</v>
      </c>
      <c r="I654" s="196"/>
      <c r="J654" s="197">
        <f t="shared" si="0"/>
        <v>0</v>
      </c>
      <c r="K654" s="193" t="s">
        <v>23</v>
      </c>
      <c r="L654" s="61"/>
      <c r="M654" s="198" t="s">
        <v>23</v>
      </c>
      <c r="N654" s="199" t="s">
        <v>46</v>
      </c>
      <c r="O654" s="42"/>
      <c r="P654" s="200">
        <f t="shared" si="1"/>
        <v>0</v>
      </c>
      <c r="Q654" s="200">
        <v>0</v>
      </c>
      <c r="R654" s="200">
        <f t="shared" si="2"/>
        <v>0</v>
      </c>
      <c r="S654" s="200">
        <v>0</v>
      </c>
      <c r="T654" s="201">
        <f t="shared" si="3"/>
        <v>0</v>
      </c>
      <c r="AR654" s="23" t="s">
        <v>344</v>
      </c>
      <c r="AT654" s="23" t="s">
        <v>129</v>
      </c>
      <c r="AU654" s="23" t="s">
        <v>85</v>
      </c>
      <c r="AY654" s="23" t="s">
        <v>126</v>
      </c>
      <c r="BE654" s="202">
        <f t="shared" si="4"/>
        <v>0</v>
      </c>
      <c r="BF654" s="202">
        <f t="shared" si="5"/>
        <v>0</v>
      </c>
      <c r="BG654" s="202">
        <f t="shared" si="6"/>
        <v>0</v>
      </c>
      <c r="BH654" s="202">
        <f t="shared" si="7"/>
        <v>0</v>
      </c>
      <c r="BI654" s="202">
        <f t="shared" si="8"/>
        <v>0</v>
      </c>
      <c r="BJ654" s="23" t="s">
        <v>80</v>
      </c>
      <c r="BK654" s="202">
        <f t="shared" si="9"/>
        <v>0</v>
      </c>
      <c r="BL654" s="23" t="s">
        <v>344</v>
      </c>
      <c r="BM654" s="23" t="s">
        <v>778</v>
      </c>
    </row>
    <row r="655" spans="2:65" s="1" customFormat="1" ht="38.25" customHeight="1">
      <c r="B655" s="41"/>
      <c r="C655" s="191" t="s">
        <v>779</v>
      </c>
      <c r="D655" s="191" t="s">
        <v>129</v>
      </c>
      <c r="E655" s="192" t="s">
        <v>780</v>
      </c>
      <c r="F655" s="193" t="s">
        <v>781</v>
      </c>
      <c r="G655" s="194" t="s">
        <v>132</v>
      </c>
      <c r="H655" s="195">
        <v>1</v>
      </c>
      <c r="I655" s="196"/>
      <c r="J655" s="197">
        <f t="shared" si="0"/>
        <v>0</v>
      </c>
      <c r="K655" s="193" t="s">
        <v>23</v>
      </c>
      <c r="L655" s="61"/>
      <c r="M655" s="198" t="s">
        <v>23</v>
      </c>
      <c r="N655" s="199" t="s">
        <v>46</v>
      </c>
      <c r="O655" s="42"/>
      <c r="P655" s="200">
        <f t="shared" si="1"/>
        <v>0</v>
      </c>
      <c r="Q655" s="200">
        <v>0</v>
      </c>
      <c r="R655" s="200">
        <f t="shared" si="2"/>
        <v>0</v>
      </c>
      <c r="S655" s="200">
        <v>0</v>
      </c>
      <c r="T655" s="201">
        <f t="shared" si="3"/>
        <v>0</v>
      </c>
      <c r="AR655" s="23" t="s">
        <v>344</v>
      </c>
      <c r="AT655" s="23" t="s">
        <v>129</v>
      </c>
      <c r="AU655" s="23" t="s">
        <v>85</v>
      </c>
      <c r="AY655" s="23" t="s">
        <v>126</v>
      </c>
      <c r="BE655" s="202">
        <f t="shared" si="4"/>
        <v>0</v>
      </c>
      <c r="BF655" s="202">
        <f t="shared" si="5"/>
        <v>0</v>
      </c>
      <c r="BG655" s="202">
        <f t="shared" si="6"/>
        <v>0</v>
      </c>
      <c r="BH655" s="202">
        <f t="shared" si="7"/>
        <v>0</v>
      </c>
      <c r="BI655" s="202">
        <f t="shared" si="8"/>
        <v>0</v>
      </c>
      <c r="BJ655" s="23" t="s">
        <v>80</v>
      </c>
      <c r="BK655" s="202">
        <f t="shared" si="9"/>
        <v>0</v>
      </c>
      <c r="BL655" s="23" t="s">
        <v>344</v>
      </c>
      <c r="BM655" s="23" t="s">
        <v>782</v>
      </c>
    </row>
    <row r="656" spans="2:65" s="1" customFormat="1" ht="38.25" customHeight="1">
      <c r="B656" s="41"/>
      <c r="C656" s="191" t="s">
        <v>783</v>
      </c>
      <c r="D656" s="191" t="s">
        <v>129</v>
      </c>
      <c r="E656" s="192" t="s">
        <v>784</v>
      </c>
      <c r="F656" s="193" t="s">
        <v>785</v>
      </c>
      <c r="G656" s="194" t="s">
        <v>132</v>
      </c>
      <c r="H656" s="195">
        <v>1</v>
      </c>
      <c r="I656" s="196"/>
      <c r="J656" s="197">
        <f t="shared" si="0"/>
        <v>0</v>
      </c>
      <c r="K656" s="193" t="s">
        <v>23</v>
      </c>
      <c r="L656" s="61"/>
      <c r="M656" s="198" t="s">
        <v>23</v>
      </c>
      <c r="N656" s="199" t="s">
        <v>46</v>
      </c>
      <c r="O656" s="42"/>
      <c r="P656" s="200">
        <f t="shared" si="1"/>
        <v>0</v>
      </c>
      <c r="Q656" s="200">
        <v>0</v>
      </c>
      <c r="R656" s="200">
        <f t="shared" si="2"/>
        <v>0</v>
      </c>
      <c r="S656" s="200">
        <v>0</v>
      </c>
      <c r="T656" s="201">
        <f t="shared" si="3"/>
        <v>0</v>
      </c>
      <c r="AR656" s="23" t="s">
        <v>344</v>
      </c>
      <c r="AT656" s="23" t="s">
        <v>129</v>
      </c>
      <c r="AU656" s="23" t="s">
        <v>85</v>
      </c>
      <c r="AY656" s="23" t="s">
        <v>126</v>
      </c>
      <c r="BE656" s="202">
        <f t="shared" si="4"/>
        <v>0</v>
      </c>
      <c r="BF656" s="202">
        <f t="shared" si="5"/>
        <v>0</v>
      </c>
      <c r="BG656" s="202">
        <f t="shared" si="6"/>
        <v>0</v>
      </c>
      <c r="BH656" s="202">
        <f t="shared" si="7"/>
        <v>0</v>
      </c>
      <c r="BI656" s="202">
        <f t="shared" si="8"/>
        <v>0</v>
      </c>
      <c r="BJ656" s="23" t="s">
        <v>80</v>
      </c>
      <c r="BK656" s="202">
        <f t="shared" si="9"/>
        <v>0</v>
      </c>
      <c r="BL656" s="23" t="s">
        <v>344</v>
      </c>
      <c r="BM656" s="23" t="s">
        <v>786</v>
      </c>
    </row>
    <row r="657" spans="2:65" s="1" customFormat="1" ht="38.25" customHeight="1">
      <c r="B657" s="41"/>
      <c r="C657" s="191" t="s">
        <v>787</v>
      </c>
      <c r="D657" s="191" t="s">
        <v>129</v>
      </c>
      <c r="E657" s="192" t="s">
        <v>788</v>
      </c>
      <c r="F657" s="193" t="s">
        <v>789</v>
      </c>
      <c r="G657" s="194" t="s">
        <v>132</v>
      </c>
      <c r="H657" s="195">
        <v>1</v>
      </c>
      <c r="I657" s="196"/>
      <c r="J657" s="197">
        <f t="shared" si="0"/>
        <v>0</v>
      </c>
      <c r="K657" s="193" t="s">
        <v>23</v>
      </c>
      <c r="L657" s="61"/>
      <c r="M657" s="198" t="s">
        <v>23</v>
      </c>
      <c r="N657" s="199" t="s">
        <v>46</v>
      </c>
      <c r="O657" s="42"/>
      <c r="P657" s="200">
        <f t="shared" si="1"/>
        <v>0</v>
      </c>
      <c r="Q657" s="200">
        <v>0</v>
      </c>
      <c r="R657" s="200">
        <f t="shared" si="2"/>
        <v>0</v>
      </c>
      <c r="S657" s="200">
        <v>0</v>
      </c>
      <c r="T657" s="201">
        <f t="shared" si="3"/>
        <v>0</v>
      </c>
      <c r="AR657" s="23" t="s">
        <v>344</v>
      </c>
      <c r="AT657" s="23" t="s">
        <v>129</v>
      </c>
      <c r="AU657" s="23" t="s">
        <v>85</v>
      </c>
      <c r="AY657" s="23" t="s">
        <v>126</v>
      </c>
      <c r="BE657" s="202">
        <f t="shared" si="4"/>
        <v>0</v>
      </c>
      <c r="BF657" s="202">
        <f t="shared" si="5"/>
        <v>0</v>
      </c>
      <c r="BG657" s="202">
        <f t="shared" si="6"/>
        <v>0</v>
      </c>
      <c r="BH657" s="202">
        <f t="shared" si="7"/>
        <v>0</v>
      </c>
      <c r="BI657" s="202">
        <f t="shared" si="8"/>
        <v>0</v>
      </c>
      <c r="BJ657" s="23" t="s">
        <v>80</v>
      </c>
      <c r="BK657" s="202">
        <f t="shared" si="9"/>
        <v>0</v>
      </c>
      <c r="BL657" s="23" t="s">
        <v>344</v>
      </c>
      <c r="BM657" s="23" t="s">
        <v>790</v>
      </c>
    </row>
    <row r="658" spans="2:65" s="1" customFormat="1" ht="38.25" customHeight="1">
      <c r="B658" s="41"/>
      <c r="C658" s="191" t="s">
        <v>791</v>
      </c>
      <c r="D658" s="191" t="s">
        <v>129</v>
      </c>
      <c r="E658" s="192" t="s">
        <v>792</v>
      </c>
      <c r="F658" s="193" t="s">
        <v>793</v>
      </c>
      <c r="G658" s="194" t="s">
        <v>132</v>
      </c>
      <c r="H658" s="195">
        <v>2</v>
      </c>
      <c r="I658" s="196"/>
      <c r="J658" s="197">
        <f t="shared" si="0"/>
        <v>0</v>
      </c>
      <c r="K658" s="193" t="s">
        <v>23</v>
      </c>
      <c r="L658" s="61"/>
      <c r="M658" s="198" t="s">
        <v>23</v>
      </c>
      <c r="N658" s="199" t="s">
        <v>46</v>
      </c>
      <c r="O658" s="42"/>
      <c r="P658" s="200">
        <f t="shared" si="1"/>
        <v>0</v>
      </c>
      <c r="Q658" s="200">
        <v>0</v>
      </c>
      <c r="R658" s="200">
        <f t="shared" si="2"/>
        <v>0</v>
      </c>
      <c r="S658" s="200">
        <v>0</v>
      </c>
      <c r="T658" s="201">
        <f t="shared" si="3"/>
        <v>0</v>
      </c>
      <c r="AR658" s="23" t="s">
        <v>344</v>
      </c>
      <c r="AT658" s="23" t="s">
        <v>129</v>
      </c>
      <c r="AU658" s="23" t="s">
        <v>85</v>
      </c>
      <c r="AY658" s="23" t="s">
        <v>126</v>
      </c>
      <c r="BE658" s="202">
        <f t="shared" si="4"/>
        <v>0</v>
      </c>
      <c r="BF658" s="202">
        <f t="shared" si="5"/>
        <v>0</v>
      </c>
      <c r="BG658" s="202">
        <f t="shared" si="6"/>
        <v>0</v>
      </c>
      <c r="BH658" s="202">
        <f t="shared" si="7"/>
        <v>0</v>
      </c>
      <c r="BI658" s="202">
        <f t="shared" si="8"/>
        <v>0</v>
      </c>
      <c r="BJ658" s="23" t="s">
        <v>80</v>
      </c>
      <c r="BK658" s="202">
        <f t="shared" si="9"/>
        <v>0</v>
      </c>
      <c r="BL658" s="23" t="s">
        <v>344</v>
      </c>
      <c r="BM658" s="23" t="s">
        <v>794</v>
      </c>
    </row>
    <row r="659" spans="2:65" s="1" customFormat="1" ht="38.25" customHeight="1">
      <c r="B659" s="41"/>
      <c r="C659" s="191" t="s">
        <v>795</v>
      </c>
      <c r="D659" s="191" t="s">
        <v>129</v>
      </c>
      <c r="E659" s="192" t="s">
        <v>796</v>
      </c>
      <c r="F659" s="193" t="s">
        <v>797</v>
      </c>
      <c r="G659" s="194" t="s">
        <v>132</v>
      </c>
      <c r="H659" s="195">
        <v>2</v>
      </c>
      <c r="I659" s="196"/>
      <c r="J659" s="197">
        <f t="shared" si="0"/>
        <v>0</v>
      </c>
      <c r="K659" s="193" t="s">
        <v>23</v>
      </c>
      <c r="L659" s="61"/>
      <c r="M659" s="198" t="s">
        <v>23</v>
      </c>
      <c r="N659" s="199" t="s">
        <v>46</v>
      </c>
      <c r="O659" s="42"/>
      <c r="P659" s="200">
        <f t="shared" si="1"/>
        <v>0</v>
      </c>
      <c r="Q659" s="200">
        <v>0</v>
      </c>
      <c r="R659" s="200">
        <f t="shared" si="2"/>
        <v>0</v>
      </c>
      <c r="S659" s="200">
        <v>0</v>
      </c>
      <c r="T659" s="201">
        <f t="shared" si="3"/>
        <v>0</v>
      </c>
      <c r="AR659" s="23" t="s">
        <v>344</v>
      </c>
      <c r="AT659" s="23" t="s">
        <v>129</v>
      </c>
      <c r="AU659" s="23" t="s">
        <v>85</v>
      </c>
      <c r="AY659" s="23" t="s">
        <v>126</v>
      </c>
      <c r="BE659" s="202">
        <f t="shared" si="4"/>
        <v>0</v>
      </c>
      <c r="BF659" s="202">
        <f t="shared" si="5"/>
        <v>0</v>
      </c>
      <c r="BG659" s="202">
        <f t="shared" si="6"/>
        <v>0</v>
      </c>
      <c r="BH659" s="202">
        <f t="shared" si="7"/>
        <v>0</v>
      </c>
      <c r="BI659" s="202">
        <f t="shared" si="8"/>
        <v>0</v>
      </c>
      <c r="BJ659" s="23" t="s">
        <v>80</v>
      </c>
      <c r="BK659" s="202">
        <f t="shared" si="9"/>
        <v>0</v>
      </c>
      <c r="BL659" s="23" t="s">
        <v>344</v>
      </c>
      <c r="BM659" s="23" t="s">
        <v>798</v>
      </c>
    </row>
    <row r="660" spans="2:65" s="1" customFormat="1" ht="38.25" customHeight="1">
      <c r="B660" s="41"/>
      <c r="C660" s="191" t="s">
        <v>799</v>
      </c>
      <c r="D660" s="191" t="s">
        <v>129</v>
      </c>
      <c r="E660" s="192" t="s">
        <v>800</v>
      </c>
      <c r="F660" s="193" t="s">
        <v>801</v>
      </c>
      <c r="G660" s="194" t="s">
        <v>132</v>
      </c>
      <c r="H660" s="195">
        <v>1</v>
      </c>
      <c r="I660" s="196"/>
      <c r="J660" s="197">
        <f t="shared" si="0"/>
        <v>0</v>
      </c>
      <c r="K660" s="193" t="s">
        <v>23</v>
      </c>
      <c r="L660" s="61"/>
      <c r="M660" s="198" t="s">
        <v>23</v>
      </c>
      <c r="N660" s="199" t="s">
        <v>46</v>
      </c>
      <c r="O660" s="42"/>
      <c r="P660" s="200">
        <f t="shared" si="1"/>
        <v>0</v>
      </c>
      <c r="Q660" s="200">
        <v>0</v>
      </c>
      <c r="R660" s="200">
        <f t="shared" si="2"/>
        <v>0</v>
      </c>
      <c r="S660" s="200">
        <v>0</v>
      </c>
      <c r="T660" s="201">
        <f t="shared" si="3"/>
        <v>0</v>
      </c>
      <c r="AR660" s="23" t="s">
        <v>344</v>
      </c>
      <c r="AT660" s="23" t="s">
        <v>129</v>
      </c>
      <c r="AU660" s="23" t="s">
        <v>85</v>
      </c>
      <c r="AY660" s="23" t="s">
        <v>126</v>
      </c>
      <c r="BE660" s="202">
        <f t="shared" si="4"/>
        <v>0</v>
      </c>
      <c r="BF660" s="202">
        <f t="shared" si="5"/>
        <v>0</v>
      </c>
      <c r="BG660" s="202">
        <f t="shared" si="6"/>
        <v>0</v>
      </c>
      <c r="BH660" s="202">
        <f t="shared" si="7"/>
        <v>0</v>
      </c>
      <c r="BI660" s="202">
        <f t="shared" si="8"/>
        <v>0</v>
      </c>
      <c r="BJ660" s="23" t="s">
        <v>80</v>
      </c>
      <c r="BK660" s="202">
        <f t="shared" si="9"/>
        <v>0</v>
      </c>
      <c r="BL660" s="23" t="s">
        <v>344</v>
      </c>
      <c r="BM660" s="23" t="s">
        <v>802</v>
      </c>
    </row>
    <row r="661" spans="2:65" s="1" customFormat="1" ht="38.25" customHeight="1">
      <c r="B661" s="41"/>
      <c r="C661" s="191" t="s">
        <v>803</v>
      </c>
      <c r="D661" s="191" t="s">
        <v>129</v>
      </c>
      <c r="E661" s="192" t="s">
        <v>804</v>
      </c>
      <c r="F661" s="193" t="s">
        <v>805</v>
      </c>
      <c r="G661" s="194" t="s">
        <v>132</v>
      </c>
      <c r="H661" s="195">
        <v>1</v>
      </c>
      <c r="I661" s="196"/>
      <c r="J661" s="197">
        <f t="shared" si="0"/>
        <v>0</v>
      </c>
      <c r="K661" s="193" t="s">
        <v>23</v>
      </c>
      <c r="L661" s="61"/>
      <c r="M661" s="198" t="s">
        <v>23</v>
      </c>
      <c r="N661" s="199" t="s">
        <v>46</v>
      </c>
      <c r="O661" s="42"/>
      <c r="P661" s="200">
        <f t="shared" si="1"/>
        <v>0</v>
      </c>
      <c r="Q661" s="200">
        <v>0</v>
      </c>
      <c r="R661" s="200">
        <f t="shared" si="2"/>
        <v>0</v>
      </c>
      <c r="S661" s="200">
        <v>0</v>
      </c>
      <c r="T661" s="201">
        <f t="shared" si="3"/>
        <v>0</v>
      </c>
      <c r="AR661" s="23" t="s">
        <v>344</v>
      </c>
      <c r="AT661" s="23" t="s">
        <v>129</v>
      </c>
      <c r="AU661" s="23" t="s">
        <v>85</v>
      </c>
      <c r="AY661" s="23" t="s">
        <v>126</v>
      </c>
      <c r="BE661" s="202">
        <f t="shared" si="4"/>
        <v>0</v>
      </c>
      <c r="BF661" s="202">
        <f t="shared" si="5"/>
        <v>0</v>
      </c>
      <c r="BG661" s="202">
        <f t="shared" si="6"/>
        <v>0</v>
      </c>
      <c r="BH661" s="202">
        <f t="shared" si="7"/>
        <v>0</v>
      </c>
      <c r="BI661" s="202">
        <f t="shared" si="8"/>
        <v>0</v>
      </c>
      <c r="BJ661" s="23" t="s">
        <v>80</v>
      </c>
      <c r="BK661" s="202">
        <f t="shared" si="9"/>
        <v>0</v>
      </c>
      <c r="BL661" s="23" t="s">
        <v>344</v>
      </c>
      <c r="BM661" s="23" t="s">
        <v>806</v>
      </c>
    </row>
    <row r="662" spans="2:65" s="1" customFormat="1" ht="38.25" customHeight="1">
      <c r="B662" s="41"/>
      <c r="C662" s="191" t="s">
        <v>807</v>
      </c>
      <c r="D662" s="191" t="s">
        <v>129</v>
      </c>
      <c r="E662" s="192" t="s">
        <v>808</v>
      </c>
      <c r="F662" s="193" t="s">
        <v>809</v>
      </c>
      <c r="G662" s="194" t="s">
        <v>132</v>
      </c>
      <c r="H662" s="195">
        <v>1</v>
      </c>
      <c r="I662" s="196"/>
      <c r="J662" s="197">
        <f t="shared" si="0"/>
        <v>0</v>
      </c>
      <c r="K662" s="193" t="s">
        <v>23</v>
      </c>
      <c r="L662" s="61"/>
      <c r="M662" s="198" t="s">
        <v>23</v>
      </c>
      <c r="N662" s="199" t="s">
        <v>46</v>
      </c>
      <c r="O662" s="42"/>
      <c r="P662" s="200">
        <f t="shared" si="1"/>
        <v>0</v>
      </c>
      <c r="Q662" s="200">
        <v>0</v>
      </c>
      <c r="R662" s="200">
        <f t="shared" si="2"/>
        <v>0</v>
      </c>
      <c r="S662" s="200">
        <v>0</v>
      </c>
      <c r="T662" s="201">
        <f t="shared" si="3"/>
        <v>0</v>
      </c>
      <c r="AR662" s="23" t="s">
        <v>344</v>
      </c>
      <c r="AT662" s="23" t="s">
        <v>129</v>
      </c>
      <c r="AU662" s="23" t="s">
        <v>85</v>
      </c>
      <c r="AY662" s="23" t="s">
        <v>126</v>
      </c>
      <c r="BE662" s="202">
        <f t="shared" si="4"/>
        <v>0</v>
      </c>
      <c r="BF662" s="202">
        <f t="shared" si="5"/>
        <v>0</v>
      </c>
      <c r="BG662" s="202">
        <f t="shared" si="6"/>
        <v>0</v>
      </c>
      <c r="BH662" s="202">
        <f t="shared" si="7"/>
        <v>0</v>
      </c>
      <c r="BI662" s="202">
        <f t="shared" si="8"/>
        <v>0</v>
      </c>
      <c r="BJ662" s="23" t="s">
        <v>80</v>
      </c>
      <c r="BK662" s="202">
        <f t="shared" si="9"/>
        <v>0</v>
      </c>
      <c r="BL662" s="23" t="s">
        <v>344</v>
      </c>
      <c r="BM662" s="23" t="s">
        <v>810</v>
      </c>
    </row>
    <row r="663" spans="2:65" s="1" customFormat="1" ht="38.25" customHeight="1">
      <c r="B663" s="41"/>
      <c r="C663" s="191" t="s">
        <v>811</v>
      </c>
      <c r="D663" s="191" t="s">
        <v>129</v>
      </c>
      <c r="E663" s="192" t="s">
        <v>812</v>
      </c>
      <c r="F663" s="193" t="s">
        <v>813</v>
      </c>
      <c r="G663" s="194" t="s">
        <v>132</v>
      </c>
      <c r="H663" s="195">
        <v>1</v>
      </c>
      <c r="I663" s="196"/>
      <c r="J663" s="197">
        <f t="shared" si="0"/>
        <v>0</v>
      </c>
      <c r="K663" s="193" t="s">
        <v>23</v>
      </c>
      <c r="L663" s="61"/>
      <c r="M663" s="198" t="s">
        <v>23</v>
      </c>
      <c r="N663" s="199" t="s">
        <v>46</v>
      </c>
      <c r="O663" s="42"/>
      <c r="P663" s="200">
        <f t="shared" si="1"/>
        <v>0</v>
      </c>
      <c r="Q663" s="200">
        <v>0</v>
      </c>
      <c r="R663" s="200">
        <f t="shared" si="2"/>
        <v>0</v>
      </c>
      <c r="S663" s="200">
        <v>0</v>
      </c>
      <c r="T663" s="201">
        <f t="shared" si="3"/>
        <v>0</v>
      </c>
      <c r="AR663" s="23" t="s">
        <v>344</v>
      </c>
      <c r="AT663" s="23" t="s">
        <v>129</v>
      </c>
      <c r="AU663" s="23" t="s">
        <v>85</v>
      </c>
      <c r="AY663" s="23" t="s">
        <v>126</v>
      </c>
      <c r="BE663" s="202">
        <f t="shared" si="4"/>
        <v>0</v>
      </c>
      <c r="BF663" s="202">
        <f t="shared" si="5"/>
        <v>0</v>
      </c>
      <c r="BG663" s="202">
        <f t="shared" si="6"/>
        <v>0</v>
      </c>
      <c r="BH663" s="202">
        <f t="shared" si="7"/>
        <v>0</v>
      </c>
      <c r="BI663" s="202">
        <f t="shared" si="8"/>
        <v>0</v>
      </c>
      <c r="BJ663" s="23" t="s">
        <v>80</v>
      </c>
      <c r="BK663" s="202">
        <f t="shared" si="9"/>
        <v>0</v>
      </c>
      <c r="BL663" s="23" t="s">
        <v>344</v>
      </c>
      <c r="BM663" s="23" t="s">
        <v>814</v>
      </c>
    </row>
    <row r="664" spans="2:65" s="1" customFormat="1" ht="38.25" customHeight="1">
      <c r="B664" s="41"/>
      <c r="C664" s="191" t="s">
        <v>815</v>
      </c>
      <c r="D664" s="191" t="s">
        <v>129</v>
      </c>
      <c r="E664" s="192" t="s">
        <v>816</v>
      </c>
      <c r="F664" s="193" t="s">
        <v>817</v>
      </c>
      <c r="G664" s="194" t="s">
        <v>132</v>
      </c>
      <c r="H664" s="195">
        <v>1</v>
      </c>
      <c r="I664" s="196"/>
      <c r="J664" s="197">
        <f t="shared" si="0"/>
        <v>0</v>
      </c>
      <c r="K664" s="193" t="s">
        <v>23</v>
      </c>
      <c r="L664" s="61"/>
      <c r="M664" s="198" t="s">
        <v>23</v>
      </c>
      <c r="N664" s="199" t="s">
        <v>46</v>
      </c>
      <c r="O664" s="42"/>
      <c r="P664" s="200">
        <f t="shared" si="1"/>
        <v>0</v>
      </c>
      <c r="Q664" s="200">
        <v>0</v>
      </c>
      <c r="R664" s="200">
        <f t="shared" si="2"/>
        <v>0</v>
      </c>
      <c r="S664" s="200">
        <v>0</v>
      </c>
      <c r="T664" s="201">
        <f t="shared" si="3"/>
        <v>0</v>
      </c>
      <c r="AR664" s="23" t="s">
        <v>344</v>
      </c>
      <c r="AT664" s="23" t="s">
        <v>129</v>
      </c>
      <c r="AU664" s="23" t="s">
        <v>85</v>
      </c>
      <c r="AY664" s="23" t="s">
        <v>126</v>
      </c>
      <c r="BE664" s="202">
        <f t="shared" si="4"/>
        <v>0</v>
      </c>
      <c r="BF664" s="202">
        <f t="shared" si="5"/>
        <v>0</v>
      </c>
      <c r="BG664" s="202">
        <f t="shared" si="6"/>
        <v>0</v>
      </c>
      <c r="BH664" s="202">
        <f t="shared" si="7"/>
        <v>0</v>
      </c>
      <c r="BI664" s="202">
        <f t="shared" si="8"/>
        <v>0</v>
      </c>
      <c r="BJ664" s="23" t="s">
        <v>80</v>
      </c>
      <c r="BK664" s="202">
        <f t="shared" si="9"/>
        <v>0</v>
      </c>
      <c r="BL664" s="23" t="s">
        <v>344</v>
      </c>
      <c r="BM664" s="23" t="s">
        <v>818</v>
      </c>
    </row>
    <row r="665" spans="2:65" s="1" customFormat="1" ht="38.25" customHeight="1">
      <c r="B665" s="41"/>
      <c r="C665" s="191" t="s">
        <v>819</v>
      </c>
      <c r="D665" s="191" t="s">
        <v>129</v>
      </c>
      <c r="E665" s="192" t="s">
        <v>820</v>
      </c>
      <c r="F665" s="193" t="s">
        <v>821</v>
      </c>
      <c r="G665" s="194" t="s">
        <v>132</v>
      </c>
      <c r="H665" s="195">
        <v>1</v>
      </c>
      <c r="I665" s="196"/>
      <c r="J665" s="197">
        <f t="shared" si="0"/>
        <v>0</v>
      </c>
      <c r="K665" s="193" t="s">
        <v>23</v>
      </c>
      <c r="L665" s="61"/>
      <c r="M665" s="198" t="s">
        <v>23</v>
      </c>
      <c r="N665" s="199" t="s">
        <v>46</v>
      </c>
      <c r="O665" s="42"/>
      <c r="P665" s="200">
        <f t="shared" si="1"/>
        <v>0</v>
      </c>
      <c r="Q665" s="200">
        <v>0</v>
      </c>
      <c r="R665" s="200">
        <f t="shared" si="2"/>
        <v>0</v>
      </c>
      <c r="S665" s="200">
        <v>0</v>
      </c>
      <c r="T665" s="201">
        <f t="shared" si="3"/>
        <v>0</v>
      </c>
      <c r="AR665" s="23" t="s">
        <v>344</v>
      </c>
      <c r="AT665" s="23" t="s">
        <v>129</v>
      </c>
      <c r="AU665" s="23" t="s">
        <v>85</v>
      </c>
      <c r="AY665" s="23" t="s">
        <v>126</v>
      </c>
      <c r="BE665" s="202">
        <f t="shared" si="4"/>
        <v>0</v>
      </c>
      <c r="BF665" s="202">
        <f t="shared" si="5"/>
        <v>0</v>
      </c>
      <c r="BG665" s="202">
        <f t="shared" si="6"/>
        <v>0</v>
      </c>
      <c r="BH665" s="202">
        <f t="shared" si="7"/>
        <v>0</v>
      </c>
      <c r="BI665" s="202">
        <f t="shared" si="8"/>
        <v>0</v>
      </c>
      <c r="BJ665" s="23" t="s">
        <v>80</v>
      </c>
      <c r="BK665" s="202">
        <f t="shared" si="9"/>
        <v>0</v>
      </c>
      <c r="BL665" s="23" t="s">
        <v>344</v>
      </c>
      <c r="BM665" s="23" t="s">
        <v>822</v>
      </c>
    </row>
    <row r="666" spans="2:65" s="1" customFormat="1" ht="38.25" customHeight="1">
      <c r="B666" s="41"/>
      <c r="C666" s="191" t="s">
        <v>823</v>
      </c>
      <c r="D666" s="191" t="s">
        <v>129</v>
      </c>
      <c r="E666" s="192" t="s">
        <v>824</v>
      </c>
      <c r="F666" s="193" t="s">
        <v>825</v>
      </c>
      <c r="G666" s="194" t="s">
        <v>132</v>
      </c>
      <c r="H666" s="195">
        <v>1</v>
      </c>
      <c r="I666" s="196"/>
      <c r="J666" s="197">
        <f t="shared" si="0"/>
        <v>0</v>
      </c>
      <c r="K666" s="193" t="s">
        <v>23</v>
      </c>
      <c r="L666" s="61"/>
      <c r="M666" s="198" t="s">
        <v>23</v>
      </c>
      <c r="N666" s="199" t="s">
        <v>46</v>
      </c>
      <c r="O666" s="42"/>
      <c r="P666" s="200">
        <f t="shared" si="1"/>
        <v>0</v>
      </c>
      <c r="Q666" s="200">
        <v>0</v>
      </c>
      <c r="R666" s="200">
        <f t="shared" si="2"/>
        <v>0</v>
      </c>
      <c r="S666" s="200">
        <v>0</v>
      </c>
      <c r="T666" s="201">
        <f t="shared" si="3"/>
        <v>0</v>
      </c>
      <c r="AR666" s="23" t="s">
        <v>344</v>
      </c>
      <c r="AT666" s="23" t="s">
        <v>129</v>
      </c>
      <c r="AU666" s="23" t="s">
        <v>85</v>
      </c>
      <c r="AY666" s="23" t="s">
        <v>126</v>
      </c>
      <c r="BE666" s="202">
        <f t="shared" si="4"/>
        <v>0</v>
      </c>
      <c r="BF666" s="202">
        <f t="shared" si="5"/>
        <v>0</v>
      </c>
      <c r="BG666" s="202">
        <f t="shared" si="6"/>
        <v>0</v>
      </c>
      <c r="BH666" s="202">
        <f t="shared" si="7"/>
        <v>0</v>
      </c>
      <c r="BI666" s="202">
        <f t="shared" si="8"/>
        <v>0</v>
      </c>
      <c r="BJ666" s="23" t="s">
        <v>80</v>
      </c>
      <c r="BK666" s="202">
        <f t="shared" si="9"/>
        <v>0</v>
      </c>
      <c r="BL666" s="23" t="s">
        <v>344</v>
      </c>
      <c r="BM666" s="23" t="s">
        <v>826</v>
      </c>
    </row>
    <row r="667" spans="2:65" s="1" customFormat="1" ht="16.5" customHeight="1">
      <c r="B667" s="41"/>
      <c r="C667" s="191" t="s">
        <v>827</v>
      </c>
      <c r="D667" s="191" t="s">
        <v>129</v>
      </c>
      <c r="E667" s="192" t="s">
        <v>828</v>
      </c>
      <c r="F667" s="193" t="s">
        <v>829</v>
      </c>
      <c r="G667" s="194" t="s">
        <v>597</v>
      </c>
      <c r="H667" s="246"/>
      <c r="I667" s="196"/>
      <c r="J667" s="197">
        <f t="shared" si="0"/>
        <v>0</v>
      </c>
      <c r="K667" s="193" t="s">
        <v>133</v>
      </c>
      <c r="L667" s="61"/>
      <c r="M667" s="198" t="s">
        <v>23</v>
      </c>
      <c r="N667" s="199" t="s">
        <v>46</v>
      </c>
      <c r="O667" s="42"/>
      <c r="P667" s="200">
        <f t="shared" si="1"/>
        <v>0</v>
      </c>
      <c r="Q667" s="200">
        <v>0</v>
      </c>
      <c r="R667" s="200">
        <f t="shared" si="2"/>
        <v>0</v>
      </c>
      <c r="S667" s="200">
        <v>0</v>
      </c>
      <c r="T667" s="201">
        <f t="shared" si="3"/>
        <v>0</v>
      </c>
      <c r="AR667" s="23" t="s">
        <v>344</v>
      </c>
      <c r="AT667" s="23" t="s">
        <v>129</v>
      </c>
      <c r="AU667" s="23" t="s">
        <v>85</v>
      </c>
      <c r="AY667" s="23" t="s">
        <v>126</v>
      </c>
      <c r="BE667" s="202">
        <f t="shared" si="4"/>
        <v>0</v>
      </c>
      <c r="BF667" s="202">
        <f t="shared" si="5"/>
        <v>0</v>
      </c>
      <c r="BG667" s="202">
        <f t="shared" si="6"/>
        <v>0</v>
      </c>
      <c r="BH667" s="202">
        <f t="shared" si="7"/>
        <v>0</v>
      </c>
      <c r="BI667" s="202">
        <f t="shared" si="8"/>
        <v>0</v>
      </c>
      <c r="BJ667" s="23" t="s">
        <v>80</v>
      </c>
      <c r="BK667" s="202">
        <f t="shared" si="9"/>
        <v>0</v>
      </c>
      <c r="BL667" s="23" t="s">
        <v>344</v>
      </c>
      <c r="BM667" s="23" t="s">
        <v>830</v>
      </c>
    </row>
    <row r="668" spans="2:65" s="10" customFormat="1" ht="29.85" customHeight="1">
      <c r="B668" s="175"/>
      <c r="C668" s="176"/>
      <c r="D668" s="177" t="s">
        <v>74</v>
      </c>
      <c r="E668" s="189" t="s">
        <v>831</v>
      </c>
      <c r="F668" s="189" t="s">
        <v>832</v>
      </c>
      <c r="G668" s="176"/>
      <c r="H668" s="176"/>
      <c r="I668" s="179"/>
      <c r="J668" s="190">
        <f>BK668</f>
        <v>0</v>
      </c>
      <c r="K668" s="176"/>
      <c r="L668" s="181"/>
      <c r="M668" s="182"/>
      <c r="N668" s="183"/>
      <c r="O668" s="183"/>
      <c r="P668" s="184">
        <f>SUM(P669:P675)</f>
        <v>0</v>
      </c>
      <c r="Q668" s="183"/>
      <c r="R668" s="184">
        <f>SUM(R669:R675)</f>
        <v>0.107</v>
      </c>
      <c r="S668" s="183"/>
      <c r="T668" s="185">
        <f>SUM(T669:T675)</f>
        <v>0.80099999999999993</v>
      </c>
      <c r="AR668" s="186" t="s">
        <v>85</v>
      </c>
      <c r="AT668" s="187" t="s">
        <v>74</v>
      </c>
      <c r="AU668" s="187" t="s">
        <v>80</v>
      </c>
      <c r="AY668" s="186" t="s">
        <v>126</v>
      </c>
      <c r="BK668" s="188">
        <f>SUM(BK669:BK675)</f>
        <v>0</v>
      </c>
    </row>
    <row r="669" spans="2:65" s="1" customFormat="1" ht="25.5" customHeight="1">
      <c r="B669" s="41"/>
      <c r="C669" s="191" t="s">
        <v>833</v>
      </c>
      <c r="D669" s="191" t="s">
        <v>129</v>
      </c>
      <c r="E669" s="192" t="s">
        <v>834</v>
      </c>
      <c r="F669" s="193" t="s">
        <v>835</v>
      </c>
      <c r="G669" s="194" t="s">
        <v>132</v>
      </c>
      <c r="H669" s="195">
        <v>90</v>
      </c>
      <c r="I669" s="196"/>
      <c r="J669" s="197">
        <f>ROUND(I669*H669,2)</f>
        <v>0</v>
      </c>
      <c r="K669" s="193" t="s">
        <v>23</v>
      </c>
      <c r="L669" s="61"/>
      <c r="M669" s="198" t="s">
        <v>23</v>
      </c>
      <c r="N669" s="199" t="s">
        <v>46</v>
      </c>
      <c r="O669" s="42"/>
      <c r="P669" s="200">
        <f>O669*H669</f>
        <v>0</v>
      </c>
      <c r="Q669" s="200">
        <v>5.5000000000000003E-4</v>
      </c>
      <c r="R669" s="200">
        <f>Q669*H669</f>
        <v>4.9500000000000002E-2</v>
      </c>
      <c r="S669" s="200">
        <v>6.4999999999999997E-3</v>
      </c>
      <c r="T669" s="201">
        <f>S669*H669</f>
        <v>0.58499999999999996</v>
      </c>
      <c r="AR669" s="23" t="s">
        <v>344</v>
      </c>
      <c r="AT669" s="23" t="s">
        <v>129</v>
      </c>
      <c r="AU669" s="23" t="s">
        <v>85</v>
      </c>
      <c r="AY669" s="23" t="s">
        <v>126</v>
      </c>
      <c r="BE669" s="202">
        <f>IF(N669="základní",J669,0)</f>
        <v>0</v>
      </c>
      <c r="BF669" s="202">
        <f>IF(N669="snížená",J669,0)</f>
        <v>0</v>
      </c>
      <c r="BG669" s="202">
        <f>IF(N669="zákl. přenesená",J669,0)</f>
        <v>0</v>
      </c>
      <c r="BH669" s="202">
        <f>IF(N669="sníž. přenesená",J669,0)</f>
        <v>0</v>
      </c>
      <c r="BI669" s="202">
        <f>IF(N669="nulová",J669,0)</f>
        <v>0</v>
      </c>
      <c r="BJ669" s="23" t="s">
        <v>80</v>
      </c>
      <c r="BK669" s="202">
        <f>ROUND(I669*H669,2)</f>
        <v>0</v>
      </c>
      <c r="BL669" s="23" t="s">
        <v>344</v>
      </c>
      <c r="BM669" s="23" t="s">
        <v>836</v>
      </c>
    </row>
    <row r="670" spans="2:65" s="11" customFormat="1" ht="13.5">
      <c r="B670" s="203"/>
      <c r="C670" s="204"/>
      <c r="D670" s="205" t="s">
        <v>136</v>
      </c>
      <c r="E670" s="206" t="s">
        <v>23</v>
      </c>
      <c r="F670" s="207" t="s">
        <v>837</v>
      </c>
      <c r="G670" s="204"/>
      <c r="H670" s="208">
        <v>90</v>
      </c>
      <c r="I670" s="209"/>
      <c r="J670" s="204"/>
      <c r="K670" s="204"/>
      <c r="L670" s="210"/>
      <c r="M670" s="211"/>
      <c r="N670" s="212"/>
      <c r="O670" s="212"/>
      <c r="P670" s="212"/>
      <c r="Q670" s="212"/>
      <c r="R670" s="212"/>
      <c r="S670" s="212"/>
      <c r="T670" s="213"/>
      <c r="AT670" s="214" t="s">
        <v>136</v>
      </c>
      <c r="AU670" s="214" t="s">
        <v>85</v>
      </c>
      <c r="AV670" s="11" t="s">
        <v>85</v>
      </c>
      <c r="AW670" s="11" t="s">
        <v>38</v>
      </c>
      <c r="AX670" s="11" t="s">
        <v>80</v>
      </c>
      <c r="AY670" s="214" t="s">
        <v>126</v>
      </c>
    </row>
    <row r="671" spans="2:65" s="1" customFormat="1" ht="25.5" customHeight="1">
      <c r="B671" s="41"/>
      <c r="C671" s="191" t="s">
        <v>838</v>
      </c>
      <c r="D671" s="191" t="s">
        <v>129</v>
      </c>
      <c r="E671" s="192" t="s">
        <v>839</v>
      </c>
      <c r="F671" s="193" t="s">
        <v>840</v>
      </c>
      <c r="G671" s="194" t="s">
        <v>132</v>
      </c>
      <c r="H671" s="195">
        <v>90</v>
      </c>
      <c r="I671" s="196"/>
      <c r="J671" s="197">
        <f>ROUND(I671*H671,2)</f>
        <v>0</v>
      </c>
      <c r="K671" s="193" t="s">
        <v>23</v>
      </c>
      <c r="L671" s="61"/>
      <c r="M671" s="198" t="s">
        <v>23</v>
      </c>
      <c r="N671" s="199" t="s">
        <v>46</v>
      </c>
      <c r="O671" s="42"/>
      <c r="P671" s="200">
        <f>O671*H671</f>
        <v>0</v>
      </c>
      <c r="Q671" s="200">
        <v>5.9999999999999995E-4</v>
      </c>
      <c r="R671" s="200">
        <f>Q671*H671</f>
        <v>5.3999999999999992E-2</v>
      </c>
      <c r="S671" s="200">
        <v>2.2499999999999998E-3</v>
      </c>
      <c r="T671" s="201">
        <f>S671*H671</f>
        <v>0.20249999999999999</v>
      </c>
      <c r="AR671" s="23" t="s">
        <v>344</v>
      </c>
      <c r="AT671" s="23" t="s">
        <v>129</v>
      </c>
      <c r="AU671" s="23" t="s">
        <v>85</v>
      </c>
      <c r="AY671" s="23" t="s">
        <v>126</v>
      </c>
      <c r="BE671" s="202">
        <f>IF(N671="základní",J671,0)</f>
        <v>0</v>
      </c>
      <c r="BF671" s="202">
        <f>IF(N671="snížená",J671,0)</f>
        <v>0</v>
      </c>
      <c r="BG671" s="202">
        <f>IF(N671="zákl. přenesená",J671,0)</f>
        <v>0</v>
      </c>
      <c r="BH671" s="202">
        <f>IF(N671="sníž. přenesená",J671,0)</f>
        <v>0</v>
      </c>
      <c r="BI671" s="202">
        <f>IF(N671="nulová",J671,0)</f>
        <v>0</v>
      </c>
      <c r="BJ671" s="23" t="s">
        <v>80</v>
      </c>
      <c r="BK671" s="202">
        <f>ROUND(I671*H671,2)</f>
        <v>0</v>
      </c>
      <c r="BL671" s="23" t="s">
        <v>344</v>
      </c>
      <c r="BM671" s="23" t="s">
        <v>841</v>
      </c>
    </row>
    <row r="672" spans="2:65" s="11" customFormat="1" ht="13.5">
      <c r="B672" s="203"/>
      <c r="C672" s="204"/>
      <c r="D672" s="205" t="s">
        <v>136</v>
      </c>
      <c r="E672" s="206" t="s">
        <v>23</v>
      </c>
      <c r="F672" s="207" t="s">
        <v>842</v>
      </c>
      <c r="G672" s="204"/>
      <c r="H672" s="208">
        <v>90</v>
      </c>
      <c r="I672" s="209"/>
      <c r="J672" s="204"/>
      <c r="K672" s="204"/>
      <c r="L672" s="210"/>
      <c r="M672" s="211"/>
      <c r="N672" s="212"/>
      <c r="O672" s="212"/>
      <c r="P672" s="212"/>
      <c r="Q672" s="212"/>
      <c r="R672" s="212"/>
      <c r="S672" s="212"/>
      <c r="T672" s="213"/>
      <c r="AT672" s="214" t="s">
        <v>136</v>
      </c>
      <c r="AU672" s="214" t="s">
        <v>85</v>
      </c>
      <c r="AV672" s="11" t="s">
        <v>85</v>
      </c>
      <c r="AW672" s="11" t="s">
        <v>38</v>
      </c>
      <c r="AX672" s="11" t="s">
        <v>80</v>
      </c>
      <c r="AY672" s="214" t="s">
        <v>126</v>
      </c>
    </row>
    <row r="673" spans="2:65" s="1" customFormat="1" ht="25.5" customHeight="1">
      <c r="B673" s="41"/>
      <c r="C673" s="191" t="s">
        <v>843</v>
      </c>
      <c r="D673" s="191" t="s">
        <v>129</v>
      </c>
      <c r="E673" s="192" t="s">
        <v>844</v>
      </c>
      <c r="F673" s="193" t="s">
        <v>845</v>
      </c>
      <c r="G673" s="194" t="s">
        <v>132</v>
      </c>
      <c r="H673" s="195">
        <v>50</v>
      </c>
      <c r="I673" s="196"/>
      <c r="J673" s="197">
        <f>ROUND(I673*H673,2)</f>
        <v>0</v>
      </c>
      <c r="K673" s="193" t="s">
        <v>23</v>
      </c>
      <c r="L673" s="61"/>
      <c r="M673" s="198" t="s">
        <v>23</v>
      </c>
      <c r="N673" s="199" t="s">
        <v>46</v>
      </c>
      <c r="O673" s="42"/>
      <c r="P673" s="200">
        <f>O673*H673</f>
        <v>0</v>
      </c>
      <c r="Q673" s="200">
        <v>6.9999999999999994E-5</v>
      </c>
      <c r="R673" s="200">
        <f>Q673*H673</f>
        <v>3.4999999999999996E-3</v>
      </c>
      <c r="S673" s="200">
        <v>2.7E-4</v>
      </c>
      <c r="T673" s="201">
        <f>S673*H673</f>
        <v>1.35E-2</v>
      </c>
      <c r="AR673" s="23" t="s">
        <v>344</v>
      </c>
      <c r="AT673" s="23" t="s">
        <v>129</v>
      </c>
      <c r="AU673" s="23" t="s">
        <v>85</v>
      </c>
      <c r="AY673" s="23" t="s">
        <v>126</v>
      </c>
      <c r="BE673" s="202">
        <f>IF(N673="základní",J673,0)</f>
        <v>0</v>
      </c>
      <c r="BF673" s="202">
        <f>IF(N673="snížená",J673,0)</f>
        <v>0</v>
      </c>
      <c r="BG673" s="202">
        <f>IF(N673="zákl. přenesená",J673,0)</f>
        <v>0</v>
      </c>
      <c r="BH673" s="202">
        <f>IF(N673="sníž. přenesená",J673,0)</f>
        <v>0</v>
      </c>
      <c r="BI673" s="202">
        <f>IF(N673="nulová",J673,0)</f>
        <v>0</v>
      </c>
      <c r="BJ673" s="23" t="s">
        <v>80</v>
      </c>
      <c r="BK673" s="202">
        <f>ROUND(I673*H673,2)</f>
        <v>0</v>
      </c>
      <c r="BL673" s="23" t="s">
        <v>344</v>
      </c>
      <c r="BM673" s="23" t="s">
        <v>846</v>
      </c>
    </row>
    <row r="674" spans="2:65" s="11" customFormat="1" ht="13.5">
      <c r="B674" s="203"/>
      <c r="C674" s="204"/>
      <c r="D674" s="205" t="s">
        <v>136</v>
      </c>
      <c r="E674" s="206" t="s">
        <v>23</v>
      </c>
      <c r="F674" s="207" t="s">
        <v>847</v>
      </c>
      <c r="G674" s="204"/>
      <c r="H674" s="208">
        <v>50</v>
      </c>
      <c r="I674" s="209"/>
      <c r="J674" s="204"/>
      <c r="K674" s="204"/>
      <c r="L674" s="210"/>
      <c r="M674" s="211"/>
      <c r="N674" s="212"/>
      <c r="O674" s="212"/>
      <c r="P674" s="212"/>
      <c r="Q674" s="212"/>
      <c r="R674" s="212"/>
      <c r="S674" s="212"/>
      <c r="T674" s="213"/>
      <c r="AT674" s="214" t="s">
        <v>136</v>
      </c>
      <c r="AU674" s="214" t="s">
        <v>85</v>
      </c>
      <c r="AV674" s="11" t="s">
        <v>85</v>
      </c>
      <c r="AW674" s="11" t="s">
        <v>38</v>
      </c>
      <c r="AX674" s="11" t="s">
        <v>80</v>
      </c>
      <c r="AY674" s="214" t="s">
        <v>126</v>
      </c>
    </row>
    <row r="675" spans="2:65" s="1" customFormat="1" ht="16.5" customHeight="1">
      <c r="B675" s="41"/>
      <c r="C675" s="191" t="s">
        <v>848</v>
      </c>
      <c r="D675" s="191" t="s">
        <v>129</v>
      </c>
      <c r="E675" s="192" t="s">
        <v>849</v>
      </c>
      <c r="F675" s="193" t="s">
        <v>850</v>
      </c>
      <c r="G675" s="194" t="s">
        <v>597</v>
      </c>
      <c r="H675" s="246"/>
      <c r="I675" s="196"/>
      <c r="J675" s="197">
        <f>ROUND(I675*H675,2)</f>
        <v>0</v>
      </c>
      <c r="K675" s="193" t="s">
        <v>133</v>
      </c>
      <c r="L675" s="61"/>
      <c r="M675" s="198" t="s">
        <v>23</v>
      </c>
      <c r="N675" s="199" t="s">
        <v>46</v>
      </c>
      <c r="O675" s="42"/>
      <c r="P675" s="200">
        <f>O675*H675</f>
        <v>0</v>
      </c>
      <c r="Q675" s="200">
        <v>0</v>
      </c>
      <c r="R675" s="200">
        <f>Q675*H675</f>
        <v>0</v>
      </c>
      <c r="S675" s="200">
        <v>0</v>
      </c>
      <c r="T675" s="201">
        <f>S675*H675</f>
        <v>0</v>
      </c>
      <c r="AR675" s="23" t="s">
        <v>344</v>
      </c>
      <c r="AT675" s="23" t="s">
        <v>129</v>
      </c>
      <c r="AU675" s="23" t="s">
        <v>85</v>
      </c>
      <c r="AY675" s="23" t="s">
        <v>126</v>
      </c>
      <c r="BE675" s="202">
        <f>IF(N675="základní",J675,0)</f>
        <v>0</v>
      </c>
      <c r="BF675" s="202">
        <f>IF(N675="snížená",J675,0)</f>
        <v>0</v>
      </c>
      <c r="BG675" s="202">
        <f>IF(N675="zákl. přenesená",J675,0)</f>
        <v>0</v>
      </c>
      <c r="BH675" s="202">
        <f>IF(N675="sníž. přenesená",J675,0)</f>
        <v>0</v>
      </c>
      <c r="BI675" s="202">
        <f>IF(N675="nulová",J675,0)</f>
        <v>0</v>
      </c>
      <c r="BJ675" s="23" t="s">
        <v>80</v>
      </c>
      <c r="BK675" s="202">
        <f>ROUND(I675*H675,2)</f>
        <v>0</v>
      </c>
      <c r="BL675" s="23" t="s">
        <v>344</v>
      </c>
      <c r="BM675" s="23" t="s">
        <v>851</v>
      </c>
    </row>
    <row r="676" spans="2:65" s="10" customFormat="1" ht="29.85" customHeight="1">
      <c r="B676" s="175"/>
      <c r="C676" s="176"/>
      <c r="D676" s="177" t="s">
        <v>74</v>
      </c>
      <c r="E676" s="189" t="s">
        <v>852</v>
      </c>
      <c r="F676" s="189" t="s">
        <v>853</v>
      </c>
      <c r="G676" s="176"/>
      <c r="H676" s="176"/>
      <c r="I676" s="179"/>
      <c r="J676" s="190">
        <f>BK676</f>
        <v>0</v>
      </c>
      <c r="K676" s="176"/>
      <c r="L676" s="181"/>
      <c r="M676" s="182"/>
      <c r="N676" s="183"/>
      <c r="O676" s="183"/>
      <c r="P676" s="184">
        <f>P677</f>
        <v>0</v>
      </c>
      <c r="Q676" s="183"/>
      <c r="R676" s="184">
        <f>R677</f>
        <v>1.536E-3</v>
      </c>
      <c r="S676" s="183"/>
      <c r="T676" s="185">
        <f>T677</f>
        <v>0</v>
      </c>
      <c r="AR676" s="186" t="s">
        <v>85</v>
      </c>
      <c r="AT676" s="187" t="s">
        <v>74</v>
      </c>
      <c r="AU676" s="187" t="s">
        <v>80</v>
      </c>
      <c r="AY676" s="186" t="s">
        <v>126</v>
      </c>
      <c r="BK676" s="188">
        <f>BK677</f>
        <v>0</v>
      </c>
    </row>
    <row r="677" spans="2:65" s="1" customFormat="1" ht="25.5" customHeight="1">
      <c r="B677" s="41"/>
      <c r="C677" s="191" t="s">
        <v>854</v>
      </c>
      <c r="D677" s="191" t="s">
        <v>129</v>
      </c>
      <c r="E677" s="192" t="s">
        <v>855</v>
      </c>
      <c r="F677" s="193" t="s">
        <v>856</v>
      </c>
      <c r="G677" s="194" t="s">
        <v>140</v>
      </c>
      <c r="H677" s="195">
        <v>1.6</v>
      </c>
      <c r="I677" s="196"/>
      <c r="J677" s="197">
        <f>ROUND(I677*H677,2)</f>
        <v>0</v>
      </c>
      <c r="K677" s="193" t="s">
        <v>23</v>
      </c>
      <c r="L677" s="61"/>
      <c r="M677" s="198" t="s">
        <v>23</v>
      </c>
      <c r="N677" s="199" t="s">
        <v>46</v>
      </c>
      <c r="O677" s="42"/>
      <c r="P677" s="200">
        <f>O677*H677</f>
        <v>0</v>
      </c>
      <c r="Q677" s="200">
        <v>9.6000000000000002E-4</v>
      </c>
      <c r="R677" s="200">
        <f>Q677*H677</f>
        <v>1.536E-3</v>
      </c>
      <c r="S677" s="200">
        <v>0</v>
      </c>
      <c r="T677" s="201">
        <f>S677*H677</f>
        <v>0</v>
      </c>
      <c r="AR677" s="23" t="s">
        <v>344</v>
      </c>
      <c r="AT677" s="23" t="s">
        <v>129</v>
      </c>
      <c r="AU677" s="23" t="s">
        <v>85</v>
      </c>
      <c r="AY677" s="23" t="s">
        <v>126</v>
      </c>
      <c r="BE677" s="202">
        <f>IF(N677="základní",J677,0)</f>
        <v>0</v>
      </c>
      <c r="BF677" s="202">
        <f>IF(N677="snížená",J677,0)</f>
        <v>0</v>
      </c>
      <c r="BG677" s="202">
        <f>IF(N677="zákl. přenesená",J677,0)</f>
        <v>0</v>
      </c>
      <c r="BH677" s="202">
        <f>IF(N677="sníž. přenesená",J677,0)</f>
        <v>0</v>
      </c>
      <c r="BI677" s="202">
        <f>IF(N677="nulová",J677,0)</f>
        <v>0</v>
      </c>
      <c r="BJ677" s="23" t="s">
        <v>80</v>
      </c>
      <c r="BK677" s="202">
        <f>ROUND(I677*H677,2)</f>
        <v>0</v>
      </c>
      <c r="BL677" s="23" t="s">
        <v>344</v>
      </c>
      <c r="BM677" s="23" t="s">
        <v>857</v>
      </c>
    </row>
    <row r="678" spans="2:65" s="10" customFormat="1" ht="29.85" customHeight="1">
      <c r="B678" s="175"/>
      <c r="C678" s="176"/>
      <c r="D678" s="177" t="s">
        <v>74</v>
      </c>
      <c r="E678" s="189" t="s">
        <v>858</v>
      </c>
      <c r="F678" s="189" t="s">
        <v>859</v>
      </c>
      <c r="G678" s="176"/>
      <c r="H678" s="176"/>
      <c r="I678" s="179"/>
      <c r="J678" s="190">
        <f>BK678</f>
        <v>0</v>
      </c>
      <c r="K678" s="176"/>
      <c r="L678" s="181"/>
      <c r="M678" s="182"/>
      <c r="N678" s="183"/>
      <c r="O678" s="183"/>
      <c r="P678" s="184">
        <f>SUM(P679:P827)</f>
        <v>0</v>
      </c>
      <c r="Q678" s="183"/>
      <c r="R678" s="184">
        <f>SUM(R679:R827)</f>
        <v>3.1789930000000001E-2</v>
      </c>
      <c r="S678" s="183"/>
      <c r="T678" s="185">
        <f>SUM(T679:T827)</f>
        <v>0</v>
      </c>
      <c r="AR678" s="186" t="s">
        <v>85</v>
      </c>
      <c r="AT678" s="187" t="s">
        <v>74</v>
      </c>
      <c r="AU678" s="187" t="s">
        <v>80</v>
      </c>
      <c r="AY678" s="186" t="s">
        <v>126</v>
      </c>
      <c r="BK678" s="188">
        <f>SUM(BK679:BK827)</f>
        <v>0</v>
      </c>
    </row>
    <row r="679" spans="2:65" s="1" customFormat="1" ht="16.5" customHeight="1">
      <c r="B679" s="41"/>
      <c r="C679" s="191" t="s">
        <v>860</v>
      </c>
      <c r="D679" s="191" t="s">
        <v>129</v>
      </c>
      <c r="E679" s="192" t="s">
        <v>861</v>
      </c>
      <c r="F679" s="193" t="s">
        <v>862</v>
      </c>
      <c r="G679" s="194" t="s">
        <v>140</v>
      </c>
      <c r="H679" s="195">
        <v>377</v>
      </c>
      <c r="I679" s="196"/>
      <c r="J679" s="197">
        <f>ROUND(I679*H679,2)</f>
        <v>0</v>
      </c>
      <c r="K679" s="193" t="s">
        <v>133</v>
      </c>
      <c r="L679" s="61"/>
      <c r="M679" s="198" t="s">
        <v>23</v>
      </c>
      <c r="N679" s="199" t="s">
        <v>46</v>
      </c>
      <c r="O679" s="42"/>
      <c r="P679" s="200">
        <f>O679*H679</f>
        <v>0</v>
      </c>
      <c r="Q679" s="200">
        <v>0</v>
      </c>
      <c r="R679" s="200">
        <f>Q679*H679</f>
        <v>0</v>
      </c>
      <c r="S679" s="200">
        <v>0</v>
      </c>
      <c r="T679" s="201">
        <f>S679*H679</f>
        <v>0</v>
      </c>
      <c r="AR679" s="23" t="s">
        <v>344</v>
      </c>
      <c r="AT679" s="23" t="s">
        <v>129</v>
      </c>
      <c r="AU679" s="23" t="s">
        <v>85</v>
      </c>
      <c r="AY679" s="23" t="s">
        <v>126</v>
      </c>
      <c r="BE679" s="202">
        <f>IF(N679="základní",J679,0)</f>
        <v>0</v>
      </c>
      <c r="BF679" s="202">
        <f>IF(N679="snížená",J679,0)</f>
        <v>0</v>
      </c>
      <c r="BG679" s="202">
        <f>IF(N679="zákl. přenesená",J679,0)</f>
        <v>0</v>
      </c>
      <c r="BH679" s="202">
        <f>IF(N679="sníž. přenesená",J679,0)</f>
        <v>0</v>
      </c>
      <c r="BI679" s="202">
        <f>IF(N679="nulová",J679,0)</f>
        <v>0</v>
      </c>
      <c r="BJ679" s="23" t="s">
        <v>80</v>
      </c>
      <c r="BK679" s="202">
        <f>ROUND(I679*H679,2)</f>
        <v>0</v>
      </c>
      <c r="BL679" s="23" t="s">
        <v>344</v>
      </c>
      <c r="BM679" s="23" t="s">
        <v>863</v>
      </c>
    </row>
    <row r="680" spans="2:65" s="13" customFormat="1" ht="13.5">
      <c r="B680" s="236"/>
      <c r="C680" s="237"/>
      <c r="D680" s="205" t="s">
        <v>136</v>
      </c>
      <c r="E680" s="238" t="s">
        <v>23</v>
      </c>
      <c r="F680" s="239" t="s">
        <v>864</v>
      </c>
      <c r="G680" s="237"/>
      <c r="H680" s="238" t="s">
        <v>23</v>
      </c>
      <c r="I680" s="240"/>
      <c r="J680" s="237"/>
      <c r="K680" s="237"/>
      <c r="L680" s="241"/>
      <c r="M680" s="242"/>
      <c r="N680" s="243"/>
      <c r="O680" s="243"/>
      <c r="P680" s="243"/>
      <c r="Q680" s="243"/>
      <c r="R680" s="243"/>
      <c r="S680" s="243"/>
      <c r="T680" s="244"/>
      <c r="AT680" s="245" t="s">
        <v>136</v>
      </c>
      <c r="AU680" s="245" t="s">
        <v>85</v>
      </c>
      <c r="AV680" s="13" t="s">
        <v>80</v>
      </c>
      <c r="AW680" s="13" t="s">
        <v>38</v>
      </c>
      <c r="AX680" s="13" t="s">
        <v>75</v>
      </c>
      <c r="AY680" s="245" t="s">
        <v>126</v>
      </c>
    </row>
    <row r="681" spans="2:65" s="11" customFormat="1" ht="13.5">
      <c r="B681" s="203"/>
      <c r="C681" s="204"/>
      <c r="D681" s="205" t="s">
        <v>136</v>
      </c>
      <c r="E681" s="206" t="s">
        <v>23</v>
      </c>
      <c r="F681" s="207" t="s">
        <v>865</v>
      </c>
      <c r="G681" s="204"/>
      <c r="H681" s="208">
        <v>175</v>
      </c>
      <c r="I681" s="209"/>
      <c r="J681" s="204"/>
      <c r="K681" s="204"/>
      <c r="L681" s="210"/>
      <c r="M681" s="211"/>
      <c r="N681" s="212"/>
      <c r="O681" s="212"/>
      <c r="P681" s="212"/>
      <c r="Q681" s="212"/>
      <c r="R681" s="212"/>
      <c r="S681" s="212"/>
      <c r="T681" s="213"/>
      <c r="AT681" s="214" t="s">
        <v>136</v>
      </c>
      <c r="AU681" s="214" t="s">
        <v>85</v>
      </c>
      <c r="AV681" s="11" t="s">
        <v>85</v>
      </c>
      <c r="AW681" s="11" t="s">
        <v>38</v>
      </c>
      <c r="AX681" s="11" t="s">
        <v>75</v>
      </c>
      <c r="AY681" s="214" t="s">
        <v>126</v>
      </c>
    </row>
    <row r="682" spans="2:65" s="11" customFormat="1" ht="13.5">
      <c r="B682" s="203"/>
      <c r="C682" s="204"/>
      <c r="D682" s="205" t="s">
        <v>136</v>
      </c>
      <c r="E682" s="206" t="s">
        <v>23</v>
      </c>
      <c r="F682" s="207" t="s">
        <v>866</v>
      </c>
      <c r="G682" s="204"/>
      <c r="H682" s="208">
        <v>112</v>
      </c>
      <c r="I682" s="209"/>
      <c r="J682" s="204"/>
      <c r="K682" s="204"/>
      <c r="L682" s="210"/>
      <c r="M682" s="211"/>
      <c r="N682" s="212"/>
      <c r="O682" s="212"/>
      <c r="P682" s="212"/>
      <c r="Q682" s="212"/>
      <c r="R682" s="212"/>
      <c r="S682" s="212"/>
      <c r="T682" s="213"/>
      <c r="AT682" s="214" t="s">
        <v>136</v>
      </c>
      <c r="AU682" s="214" t="s">
        <v>85</v>
      </c>
      <c r="AV682" s="11" t="s">
        <v>85</v>
      </c>
      <c r="AW682" s="11" t="s">
        <v>38</v>
      </c>
      <c r="AX682" s="11" t="s">
        <v>75</v>
      </c>
      <c r="AY682" s="214" t="s">
        <v>126</v>
      </c>
    </row>
    <row r="683" spans="2:65" s="11" customFormat="1" ht="13.5">
      <c r="B683" s="203"/>
      <c r="C683" s="204"/>
      <c r="D683" s="205" t="s">
        <v>136</v>
      </c>
      <c r="E683" s="206" t="s">
        <v>23</v>
      </c>
      <c r="F683" s="207" t="s">
        <v>867</v>
      </c>
      <c r="G683" s="204"/>
      <c r="H683" s="208">
        <v>90</v>
      </c>
      <c r="I683" s="209"/>
      <c r="J683" s="204"/>
      <c r="K683" s="204"/>
      <c r="L683" s="210"/>
      <c r="M683" s="211"/>
      <c r="N683" s="212"/>
      <c r="O683" s="212"/>
      <c r="P683" s="212"/>
      <c r="Q683" s="212"/>
      <c r="R683" s="212"/>
      <c r="S683" s="212"/>
      <c r="T683" s="213"/>
      <c r="AT683" s="214" t="s">
        <v>136</v>
      </c>
      <c r="AU683" s="214" t="s">
        <v>85</v>
      </c>
      <c r="AV683" s="11" t="s">
        <v>85</v>
      </c>
      <c r="AW683" s="11" t="s">
        <v>38</v>
      </c>
      <c r="AX683" s="11" t="s">
        <v>75</v>
      </c>
      <c r="AY683" s="214" t="s">
        <v>126</v>
      </c>
    </row>
    <row r="684" spans="2:65" s="12" customFormat="1" ht="13.5">
      <c r="B684" s="215"/>
      <c r="C684" s="216"/>
      <c r="D684" s="205" t="s">
        <v>136</v>
      </c>
      <c r="E684" s="217" t="s">
        <v>23</v>
      </c>
      <c r="F684" s="218" t="s">
        <v>150</v>
      </c>
      <c r="G684" s="216"/>
      <c r="H684" s="219">
        <v>377</v>
      </c>
      <c r="I684" s="220"/>
      <c r="J684" s="216"/>
      <c r="K684" s="216"/>
      <c r="L684" s="221"/>
      <c r="M684" s="222"/>
      <c r="N684" s="223"/>
      <c r="O684" s="223"/>
      <c r="P684" s="223"/>
      <c r="Q684" s="223"/>
      <c r="R684" s="223"/>
      <c r="S684" s="223"/>
      <c r="T684" s="224"/>
      <c r="AT684" s="225" t="s">
        <v>136</v>
      </c>
      <c r="AU684" s="225" t="s">
        <v>85</v>
      </c>
      <c r="AV684" s="12" t="s">
        <v>134</v>
      </c>
      <c r="AW684" s="12" t="s">
        <v>38</v>
      </c>
      <c r="AX684" s="12" t="s">
        <v>80</v>
      </c>
      <c r="AY684" s="225" t="s">
        <v>126</v>
      </c>
    </row>
    <row r="685" spans="2:65" s="1" customFormat="1" ht="16.5" customHeight="1">
      <c r="B685" s="41"/>
      <c r="C685" s="226" t="s">
        <v>868</v>
      </c>
      <c r="D685" s="226" t="s">
        <v>210</v>
      </c>
      <c r="E685" s="227" t="s">
        <v>869</v>
      </c>
      <c r="F685" s="228" t="s">
        <v>870</v>
      </c>
      <c r="G685" s="229" t="s">
        <v>140</v>
      </c>
      <c r="H685" s="230">
        <v>395.85</v>
      </c>
      <c r="I685" s="231"/>
      <c r="J685" s="232">
        <f>ROUND(I685*H685,2)</f>
        <v>0</v>
      </c>
      <c r="K685" s="228" t="s">
        <v>23</v>
      </c>
      <c r="L685" s="233"/>
      <c r="M685" s="234" t="s">
        <v>23</v>
      </c>
      <c r="N685" s="235" t="s">
        <v>46</v>
      </c>
      <c r="O685" s="42"/>
      <c r="P685" s="200">
        <f>O685*H685</f>
        <v>0</v>
      </c>
      <c r="Q685" s="200">
        <v>0</v>
      </c>
      <c r="R685" s="200">
        <f>Q685*H685</f>
        <v>0</v>
      </c>
      <c r="S685" s="200">
        <v>0</v>
      </c>
      <c r="T685" s="201">
        <f>S685*H685</f>
        <v>0</v>
      </c>
      <c r="AR685" s="23" t="s">
        <v>481</v>
      </c>
      <c r="AT685" s="23" t="s">
        <v>210</v>
      </c>
      <c r="AU685" s="23" t="s">
        <v>85</v>
      </c>
      <c r="AY685" s="23" t="s">
        <v>126</v>
      </c>
      <c r="BE685" s="202">
        <f>IF(N685="základní",J685,0)</f>
        <v>0</v>
      </c>
      <c r="BF685" s="202">
        <f>IF(N685="snížená",J685,0)</f>
        <v>0</v>
      </c>
      <c r="BG685" s="202">
        <f>IF(N685="zákl. přenesená",J685,0)</f>
        <v>0</v>
      </c>
      <c r="BH685" s="202">
        <f>IF(N685="sníž. přenesená",J685,0)</f>
        <v>0</v>
      </c>
      <c r="BI685" s="202">
        <f>IF(N685="nulová",J685,0)</f>
        <v>0</v>
      </c>
      <c r="BJ685" s="23" t="s">
        <v>80</v>
      </c>
      <c r="BK685" s="202">
        <f>ROUND(I685*H685,2)</f>
        <v>0</v>
      </c>
      <c r="BL685" s="23" t="s">
        <v>344</v>
      </c>
      <c r="BM685" s="23" t="s">
        <v>871</v>
      </c>
    </row>
    <row r="686" spans="2:65" s="11" customFormat="1" ht="13.5">
      <c r="B686" s="203"/>
      <c r="C686" s="204"/>
      <c r="D686" s="205" t="s">
        <v>136</v>
      </c>
      <c r="E686" s="204"/>
      <c r="F686" s="207" t="s">
        <v>872</v>
      </c>
      <c r="G686" s="204"/>
      <c r="H686" s="208">
        <v>395.85</v>
      </c>
      <c r="I686" s="209"/>
      <c r="J686" s="204"/>
      <c r="K686" s="204"/>
      <c r="L686" s="210"/>
      <c r="M686" s="211"/>
      <c r="N686" s="212"/>
      <c r="O686" s="212"/>
      <c r="P686" s="212"/>
      <c r="Q686" s="212"/>
      <c r="R686" s="212"/>
      <c r="S686" s="212"/>
      <c r="T686" s="213"/>
      <c r="AT686" s="214" t="s">
        <v>136</v>
      </c>
      <c r="AU686" s="214" t="s">
        <v>85</v>
      </c>
      <c r="AV686" s="11" t="s">
        <v>85</v>
      </c>
      <c r="AW686" s="11" t="s">
        <v>6</v>
      </c>
      <c r="AX686" s="11" t="s">
        <v>80</v>
      </c>
      <c r="AY686" s="214" t="s">
        <v>126</v>
      </c>
    </row>
    <row r="687" spans="2:65" s="1" customFormat="1" ht="16.5" customHeight="1">
      <c r="B687" s="41"/>
      <c r="C687" s="191" t="s">
        <v>873</v>
      </c>
      <c r="D687" s="191" t="s">
        <v>129</v>
      </c>
      <c r="E687" s="192" t="s">
        <v>874</v>
      </c>
      <c r="F687" s="193" t="s">
        <v>875</v>
      </c>
      <c r="G687" s="194" t="s">
        <v>140</v>
      </c>
      <c r="H687" s="195">
        <v>819.04600000000005</v>
      </c>
      <c r="I687" s="196"/>
      <c r="J687" s="197">
        <f>ROUND(I687*H687,2)</f>
        <v>0</v>
      </c>
      <c r="K687" s="193" t="s">
        <v>133</v>
      </c>
      <c r="L687" s="61"/>
      <c r="M687" s="198" t="s">
        <v>23</v>
      </c>
      <c r="N687" s="199" t="s">
        <v>46</v>
      </c>
      <c r="O687" s="42"/>
      <c r="P687" s="200">
        <f>O687*H687</f>
        <v>0</v>
      </c>
      <c r="Q687" s="200">
        <v>0</v>
      </c>
      <c r="R687" s="200">
        <f>Q687*H687</f>
        <v>0</v>
      </c>
      <c r="S687" s="200">
        <v>0</v>
      </c>
      <c r="T687" s="201">
        <f>S687*H687</f>
        <v>0</v>
      </c>
      <c r="AR687" s="23" t="s">
        <v>344</v>
      </c>
      <c r="AT687" s="23" t="s">
        <v>129</v>
      </c>
      <c r="AU687" s="23" t="s">
        <v>85</v>
      </c>
      <c r="AY687" s="23" t="s">
        <v>126</v>
      </c>
      <c r="BE687" s="202">
        <f>IF(N687="základní",J687,0)</f>
        <v>0</v>
      </c>
      <c r="BF687" s="202">
        <f>IF(N687="snížená",J687,0)</f>
        <v>0</v>
      </c>
      <c r="BG687" s="202">
        <f>IF(N687="zákl. přenesená",J687,0)</f>
        <v>0</v>
      </c>
      <c r="BH687" s="202">
        <f>IF(N687="sníž. přenesená",J687,0)</f>
        <v>0</v>
      </c>
      <c r="BI687" s="202">
        <f>IF(N687="nulová",J687,0)</f>
        <v>0</v>
      </c>
      <c r="BJ687" s="23" t="s">
        <v>80</v>
      </c>
      <c r="BK687" s="202">
        <f>ROUND(I687*H687,2)</f>
        <v>0</v>
      </c>
      <c r="BL687" s="23" t="s">
        <v>344</v>
      </c>
      <c r="BM687" s="23" t="s">
        <v>876</v>
      </c>
    </row>
    <row r="688" spans="2:65" s="13" customFormat="1" ht="13.5">
      <c r="B688" s="236"/>
      <c r="C688" s="237"/>
      <c r="D688" s="205" t="s">
        <v>136</v>
      </c>
      <c r="E688" s="238" t="s">
        <v>23</v>
      </c>
      <c r="F688" s="239" t="s">
        <v>877</v>
      </c>
      <c r="G688" s="237"/>
      <c r="H688" s="238" t="s">
        <v>23</v>
      </c>
      <c r="I688" s="240"/>
      <c r="J688" s="237"/>
      <c r="K688" s="237"/>
      <c r="L688" s="241"/>
      <c r="M688" s="242"/>
      <c r="N688" s="243"/>
      <c r="O688" s="243"/>
      <c r="P688" s="243"/>
      <c r="Q688" s="243"/>
      <c r="R688" s="243"/>
      <c r="S688" s="243"/>
      <c r="T688" s="244"/>
      <c r="AT688" s="245" t="s">
        <v>136</v>
      </c>
      <c r="AU688" s="245" t="s">
        <v>85</v>
      </c>
      <c r="AV688" s="13" t="s">
        <v>80</v>
      </c>
      <c r="AW688" s="13" t="s">
        <v>38</v>
      </c>
      <c r="AX688" s="13" t="s">
        <v>75</v>
      </c>
      <c r="AY688" s="245" t="s">
        <v>126</v>
      </c>
    </row>
    <row r="689" spans="2:51" s="11" customFormat="1" ht="13.5">
      <c r="B689" s="203"/>
      <c r="C689" s="204"/>
      <c r="D689" s="205" t="s">
        <v>136</v>
      </c>
      <c r="E689" s="206" t="s">
        <v>23</v>
      </c>
      <c r="F689" s="207" t="s">
        <v>878</v>
      </c>
      <c r="G689" s="204"/>
      <c r="H689" s="208">
        <v>86.16</v>
      </c>
      <c r="I689" s="209"/>
      <c r="J689" s="204"/>
      <c r="K689" s="204"/>
      <c r="L689" s="210"/>
      <c r="M689" s="211"/>
      <c r="N689" s="212"/>
      <c r="O689" s="212"/>
      <c r="P689" s="212"/>
      <c r="Q689" s="212"/>
      <c r="R689" s="212"/>
      <c r="S689" s="212"/>
      <c r="T689" s="213"/>
      <c r="AT689" s="214" t="s">
        <v>136</v>
      </c>
      <c r="AU689" s="214" t="s">
        <v>85</v>
      </c>
      <c r="AV689" s="11" t="s">
        <v>85</v>
      </c>
      <c r="AW689" s="11" t="s">
        <v>38</v>
      </c>
      <c r="AX689" s="11" t="s">
        <v>75</v>
      </c>
      <c r="AY689" s="214" t="s">
        <v>126</v>
      </c>
    </row>
    <row r="690" spans="2:51" s="11" customFormat="1" ht="13.5">
      <c r="B690" s="203"/>
      <c r="C690" s="204"/>
      <c r="D690" s="205" t="s">
        <v>136</v>
      </c>
      <c r="E690" s="206" t="s">
        <v>23</v>
      </c>
      <c r="F690" s="207" t="s">
        <v>879</v>
      </c>
      <c r="G690" s="204"/>
      <c r="H690" s="208">
        <v>86.16</v>
      </c>
      <c r="I690" s="209"/>
      <c r="J690" s="204"/>
      <c r="K690" s="204"/>
      <c r="L690" s="210"/>
      <c r="M690" s="211"/>
      <c r="N690" s="212"/>
      <c r="O690" s="212"/>
      <c r="P690" s="212"/>
      <c r="Q690" s="212"/>
      <c r="R690" s="212"/>
      <c r="S690" s="212"/>
      <c r="T690" s="213"/>
      <c r="AT690" s="214" t="s">
        <v>136</v>
      </c>
      <c r="AU690" s="214" t="s">
        <v>85</v>
      </c>
      <c r="AV690" s="11" t="s">
        <v>85</v>
      </c>
      <c r="AW690" s="11" t="s">
        <v>38</v>
      </c>
      <c r="AX690" s="11" t="s">
        <v>75</v>
      </c>
      <c r="AY690" s="214" t="s">
        <v>126</v>
      </c>
    </row>
    <row r="691" spans="2:51" s="11" customFormat="1" ht="13.5">
      <c r="B691" s="203"/>
      <c r="C691" s="204"/>
      <c r="D691" s="205" t="s">
        <v>136</v>
      </c>
      <c r="E691" s="206" t="s">
        <v>23</v>
      </c>
      <c r="F691" s="207" t="s">
        <v>880</v>
      </c>
      <c r="G691" s="204"/>
      <c r="H691" s="208">
        <v>7.6319999999999997</v>
      </c>
      <c r="I691" s="209"/>
      <c r="J691" s="204"/>
      <c r="K691" s="204"/>
      <c r="L691" s="210"/>
      <c r="M691" s="211"/>
      <c r="N691" s="212"/>
      <c r="O691" s="212"/>
      <c r="P691" s="212"/>
      <c r="Q691" s="212"/>
      <c r="R691" s="212"/>
      <c r="S691" s="212"/>
      <c r="T691" s="213"/>
      <c r="AT691" s="214" t="s">
        <v>136</v>
      </c>
      <c r="AU691" s="214" t="s">
        <v>85</v>
      </c>
      <c r="AV691" s="11" t="s">
        <v>85</v>
      </c>
      <c r="AW691" s="11" t="s">
        <v>38</v>
      </c>
      <c r="AX691" s="11" t="s">
        <v>75</v>
      </c>
      <c r="AY691" s="214" t="s">
        <v>126</v>
      </c>
    </row>
    <row r="692" spans="2:51" s="11" customFormat="1" ht="13.5">
      <c r="B692" s="203"/>
      <c r="C692" s="204"/>
      <c r="D692" s="205" t="s">
        <v>136</v>
      </c>
      <c r="E692" s="206" t="s">
        <v>23</v>
      </c>
      <c r="F692" s="207" t="s">
        <v>881</v>
      </c>
      <c r="G692" s="204"/>
      <c r="H692" s="208">
        <v>7.6319999999999997</v>
      </c>
      <c r="I692" s="209"/>
      <c r="J692" s="204"/>
      <c r="K692" s="204"/>
      <c r="L692" s="210"/>
      <c r="M692" s="211"/>
      <c r="N692" s="212"/>
      <c r="O692" s="212"/>
      <c r="P692" s="212"/>
      <c r="Q692" s="212"/>
      <c r="R692" s="212"/>
      <c r="S692" s="212"/>
      <c r="T692" s="213"/>
      <c r="AT692" s="214" t="s">
        <v>136</v>
      </c>
      <c r="AU692" s="214" t="s">
        <v>85</v>
      </c>
      <c r="AV692" s="11" t="s">
        <v>85</v>
      </c>
      <c r="AW692" s="11" t="s">
        <v>38</v>
      </c>
      <c r="AX692" s="11" t="s">
        <v>75</v>
      </c>
      <c r="AY692" s="214" t="s">
        <v>126</v>
      </c>
    </row>
    <row r="693" spans="2:51" s="11" customFormat="1" ht="13.5">
      <c r="B693" s="203"/>
      <c r="C693" s="204"/>
      <c r="D693" s="205" t="s">
        <v>136</v>
      </c>
      <c r="E693" s="206" t="s">
        <v>23</v>
      </c>
      <c r="F693" s="207" t="s">
        <v>882</v>
      </c>
      <c r="G693" s="204"/>
      <c r="H693" s="208">
        <v>17.32</v>
      </c>
      <c r="I693" s="209"/>
      <c r="J693" s="204"/>
      <c r="K693" s="204"/>
      <c r="L693" s="210"/>
      <c r="M693" s="211"/>
      <c r="N693" s="212"/>
      <c r="O693" s="212"/>
      <c r="P693" s="212"/>
      <c r="Q693" s="212"/>
      <c r="R693" s="212"/>
      <c r="S693" s="212"/>
      <c r="T693" s="213"/>
      <c r="AT693" s="214" t="s">
        <v>136</v>
      </c>
      <c r="AU693" s="214" t="s">
        <v>85</v>
      </c>
      <c r="AV693" s="11" t="s">
        <v>85</v>
      </c>
      <c r="AW693" s="11" t="s">
        <v>38</v>
      </c>
      <c r="AX693" s="11" t="s">
        <v>75</v>
      </c>
      <c r="AY693" s="214" t="s">
        <v>126</v>
      </c>
    </row>
    <row r="694" spans="2:51" s="11" customFormat="1" ht="13.5">
      <c r="B694" s="203"/>
      <c r="C694" s="204"/>
      <c r="D694" s="205" t="s">
        <v>136</v>
      </c>
      <c r="E694" s="206" t="s">
        <v>23</v>
      </c>
      <c r="F694" s="207" t="s">
        <v>883</v>
      </c>
      <c r="G694" s="204"/>
      <c r="H694" s="208">
        <v>17.373000000000001</v>
      </c>
      <c r="I694" s="209"/>
      <c r="J694" s="204"/>
      <c r="K694" s="204"/>
      <c r="L694" s="210"/>
      <c r="M694" s="211"/>
      <c r="N694" s="212"/>
      <c r="O694" s="212"/>
      <c r="P694" s="212"/>
      <c r="Q694" s="212"/>
      <c r="R694" s="212"/>
      <c r="S694" s="212"/>
      <c r="T694" s="213"/>
      <c r="AT694" s="214" t="s">
        <v>136</v>
      </c>
      <c r="AU694" s="214" t="s">
        <v>85</v>
      </c>
      <c r="AV694" s="11" t="s">
        <v>85</v>
      </c>
      <c r="AW694" s="11" t="s">
        <v>38</v>
      </c>
      <c r="AX694" s="11" t="s">
        <v>75</v>
      </c>
      <c r="AY694" s="214" t="s">
        <v>126</v>
      </c>
    </row>
    <row r="695" spans="2:51" s="11" customFormat="1" ht="13.5">
      <c r="B695" s="203"/>
      <c r="C695" s="204"/>
      <c r="D695" s="205" t="s">
        <v>136</v>
      </c>
      <c r="E695" s="206" t="s">
        <v>23</v>
      </c>
      <c r="F695" s="207" t="s">
        <v>884</v>
      </c>
      <c r="G695" s="204"/>
      <c r="H695" s="208">
        <v>25.6</v>
      </c>
      <c r="I695" s="209"/>
      <c r="J695" s="204"/>
      <c r="K695" s="204"/>
      <c r="L695" s="210"/>
      <c r="M695" s="211"/>
      <c r="N695" s="212"/>
      <c r="O695" s="212"/>
      <c r="P695" s="212"/>
      <c r="Q695" s="212"/>
      <c r="R695" s="212"/>
      <c r="S695" s="212"/>
      <c r="T695" s="213"/>
      <c r="AT695" s="214" t="s">
        <v>136</v>
      </c>
      <c r="AU695" s="214" t="s">
        <v>85</v>
      </c>
      <c r="AV695" s="11" t="s">
        <v>85</v>
      </c>
      <c r="AW695" s="11" t="s">
        <v>38</v>
      </c>
      <c r="AX695" s="11" t="s">
        <v>75</v>
      </c>
      <c r="AY695" s="214" t="s">
        <v>126</v>
      </c>
    </row>
    <row r="696" spans="2:51" s="11" customFormat="1" ht="13.5">
      <c r="B696" s="203"/>
      <c r="C696" s="204"/>
      <c r="D696" s="205" t="s">
        <v>136</v>
      </c>
      <c r="E696" s="206" t="s">
        <v>23</v>
      </c>
      <c r="F696" s="207" t="s">
        <v>885</v>
      </c>
      <c r="G696" s="204"/>
      <c r="H696" s="208">
        <v>17.373000000000001</v>
      </c>
      <c r="I696" s="209"/>
      <c r="J696" s="204"/>
      <c r="K696" s="204"/>
      <c r="L696" s="210"/>
      <c r="M696" s="211"/>
      <c r="N696" s="212"/>
      <c r="O696" s="212"/>
      <c r="P696" s="212"/>
      <c r="Q696" s="212"/>
      <c r="R696" s="212"/>
      <c r="S696" s="212"/>
      <c r="T696" s="213"/>
      <c r="AT696" s="214" t="s">
        <v>136</v>
      </c>
      <c r="AU696" s="214" t="s">
        <v>85</v>
      </c>
      <c r="AV696" s="11" t="s">
        <v>85</v>
      </c>
      <c r="AW696" s="11" t="s">
        <v>38</v>
      </c>
      <c r="AX696" s="11" t="s">
        <v>75</v>
      </c>
      <c r="AY696" s="214" t="s">
        <v>126</v>
      </c>
    </row>
    <row r="697" spans="2:51" s="11" customFormat="1" ht="13.5">
      <c r="B697" s="203"/>
      <c r="C697" s="204"/>
      <c r="D697" s="205" t="s">
        <v>136</v>
      </c>
      <c r="E697" s="206" t="s">
        <v>23</v>
      </c>
      <c r="F697" s="207" t="s">
        <v>886</v>
      </c>
      <c r="G697" s="204"/>
      <c r="H697" s="208">
        <v>17.231999999999999</v>
      </c>
      <c r="I697" s="209"/>
      <c r="J697" s="204"/>
      <c r="K697" s="204"/>
      <c r="L697" s="210"/>
      <c r="M697" s="211"/>
      <c r="N697" s="212"/>
      <c r="O697" s="212"/>
      <c r="P697" s="212"/>
      <c r="Q697" s="212"/>
      <c r="R697" s="212"/>
      <c r="S697" s="212"/>
      <c r="T697" s="213"/>
      <c r="AT697" s="214" t="s">
        <v>136</v>
      </c>
      <c r="AU697" s="214" t="s">
        <v>85</v>
      </c>
      <c r="AV697" s="11" t="s">
        <v>85</v>
      </c>
      <c r="AW697" s="11" t="s">
        <v>38</v>
      </c>
      <c r="AX697" s="11" t="s">
        <v>75</v>
      </c>
      <c r="AY697" s="214" t="s">
        <v>126</v>
      </c>
    </row>
    <row r="698" spans="2:51" s="11" customFormat="1" ht="13.5">
      <c r="B698" s="203"/>
      <c r="C698" s="204"/>
      <c r="D698" s="205" t="s">
        <v>136</v>
      </c>
      <c r="E698" s="206" t="s">
        <v>23</v>
      </c>
      <c r="F698" s="207" t="s">
        <v>887</v>
      </c>
      <c r="G698" s="204"/>
      <c r="H698" s="208">
        <v>4.32</v>
      </c>
      <c r="I698" s="209"/>
      <c r="J698" s="204"/>
      <c r="K698" s="204"/>
      <c r="L698" s="210"/>
      <c r="M698" s="211"/>
      <c r="N698" s="212"/>
      <c r="O698" s="212"/>
      <c r="P698" s="212"/>
      <c r="Q698" s="212"/>
      <c r="R698" s="212"/>
      <c r="S698" s="212"/>
      <c r="T698" s="213"/>
      <c r="AT698" s="214" t="s">
        <v>136</v>
      </c>
      <c r="AU698" s="214" t="s">
        <v>85</v>
      </c>
      <c r="AV698" s="11" t="s">
        <v>85</v>
      </c>
      <c r="AW698" s="11" t="s">
        <v>38</v>
      </c>
      <c r="AX698" s="11" t="s">
        <v>75</v>
      </c>
      <c r="AY698" s="214" t="s">
        <v>126</v>
      </c>
    </row>
    <row r="699" spans="2:51" s="11" customFormat="1" ht="13.5">
      <c r="B699" s="203"/>
      <c r="C699" s="204"/>
      <c r="D699" s="205" t="s">
        <v>136</v>
      </c>
      <c r="E699" s="206" t="s">
        <v>23</v>
      </c>
      <c r="F699" s="207" t="s">
        <v>888</v>
      </c>
      <c r="G699" s="204"/>
      <c r="H699" s="208">
        <v>4.32</v>
      </c>
      <c r="I699" s="209"/>
      <c r="J699" s="204"/>
      <c r="K699" s="204"/>
      <c r="L699" s="210"/>
      <c r="M699" s="211"/>
      <c r="N699" s="212"/>
      <c r="O699" s="212"/>
      <c r="P699" s="212"/>
      <c r="Q699" s="212"/>
      <c r="R699" s="212"/>
      <c r="S699" s="212"/>
      <c r="T699" s="213"/>
      <c r="AT699" s="214" t="s">
        <v>136</v>
      </c>
      <c r="AU699" s="214" t="s">
        <v>85</v>
      </c>
      <c r="AV699" s="11" t="s">
        <v>85</v>
      </c>
      <c r="AW699" s="11" t="s">
        <v>38</v>
      </c>
      <c r="AX699" s="11" t="s">
        <v>75</v>
      </c>
      <c r="AY699" s="214" t="s">
        <v>126</v>
      </c>
    </row>
    <row r="700" spans="2:51" s="11" customFormat="1" ht="13.5">
      <c r="B700" s="203"/>
      <c r="C700" s="204"/>
      <c r="D700" s="205" t="s">
        <v>136</v>
      </c>
      <c r="E700" s="206" t="s">
        <v>23</v>
      </c>
      <c r="F700" s="207" t="s">
        <v>889</v>
      </c>
      <c r="G700" s="204"/>
      <c r="H700" s="208">
        <v>89.32</v>
      </c>
      <c r="I700" s="209"/>
      <c r="J700" s="204"/>
      <c r="K700" s="204"/>
      <c r="L700" s="210"/>
      <c r="M700" s="211"/>
      <c r="N700" s="212"/>
      <c r="O700" s="212"/>
      <c r="P700" s="212"/>
      <c r="Q700" s="212"/>
      <c r="R700" s="212"/>
      <c r="S700" s="212"/>
      <c r="T700" s="213"/>
      <c r="AT700" s="214" t="s">
        <v>136</v>
      </c>
      <c r="AU700" s="214" t="s">
        <v>85</v>
      </c>
      <c r="AV700" s="11" t="s">
        <v>85</v>
      </c>
      <c r="AW700" s="11" t="s">
        <v>38</v>
      </c>
      <c r="AX700" s="11" t="s">
        <v>75</v>
      </c>
      <c r="AY700" s="214" t="s">
        <v>126</v>
      </c>
    </row>
    <row r="701" spans="2:51" s="11" customFormat="1" ht="13.5">
      <c r="B701" s="203"/>
      <c r="C701" s="204"/>
      <c r="D701" s="205" t="s">
        <v>136</v>
      </c>
      <c r="E701" s="206" t="s">
        <v>23</v>
      </c>
      <c r="F701" s="207" t="s">
        <v>890</v>
      </c>
      <c r="G701" s="204"/>
      <c r="H701" s="208">
        <v>51.2</v>
      </c>
      <c r="I701" s="209"/>
      <c r="J701" s="204"/>
      <c r="K701" s="204"/>
      <c r="L701" s="210"/>
      <c r="M701" s="211"/>
      <c r="N701" s="212"/>
      <c r="O701" s="212"/>
      <c r="P701" s="212"/>
      <c r="Q701" s="212"/>
      <c r="R701" s="212"/>
      <c r="S701" s="212"/>
      <c r="T701" s="213"/>
      <c r="AT701" s="214" t="s">
        <v>136</v>
      </c>
      <c r="AU701" s="214" t="s">
        <v>85</v>
      </c>
      <c r="AV701" s="11" t="s">
        <v>85</v>
      </c>
      <c r="AW701" s="11" t="s">
        <v>38</v>
      </c>
      <c r="AX701" s="11" t="s">
        <v>75</v>
      </c>
      <c r="AY701" s="214" t="s">
        <v>126</v>
      </c>
    </row>
    <row r="702" spans="2:51" s="11" customFormat="1" ht="13.5">
      <c r="B702" s="203"/>
      <c r="C702" s="204"/>
      <c r="D702" s="205" t="s">
        <v>136</v>
      </c>
      <c r="E702" s="206" t="s">
        <v>23</v>
      </c>
      <c r="F702" s="207" t="s">
        <v>891</v>
      </c>
      <c r="G702" s="204"/>
      <c r="H702" s="208">
        <v>26.88</v>
      </c>
      <c r="I702" s="209"/>
      <c r="J702" s="204"/>
      <c r="K702" s="204"/>
      <c r="L702" s="210"/>
      <c r="M702" s="211"/>
      <c r="N702" s="212"/>
      <c r="O702" s="212"/>
      <c r="P702" s="212"/>
      <c r="Q702" s="212"/>
      <c r="R702" s="212"/>
      <c r="S702" s="212"/>
      <c r="T702" s="213"/>
      <c r="AT702" s="214" t="s">
        <v>136</v>
      </c>
      <c r="AU702" s="214" t="s">
        <v>85</v>
      </c>
      <c r="AV702" s="11" t="s">
        <v>85</v>
      </c>
      <c r="AW702" s="11" t="s">
        <v>38</v>
      </c>
      <c r="AX702" s="11" t="s">
        <v>75</v>
      </c>
      <c r="AY702" s="214" t="s">
        <v>126</v>
      </c>
    </row>
    <row r="703" spans="2:51" s="11" customFormat="1" ht="13.5">
      <c r="B703" s="203"/>
      <c r="C703" s="204"/>
      <c r="D703" s="205" t="s">
        <v>136</v>
      </c>
      <c r="E703" s="206" t="s">
        <v>23</v>
      </c>
      <c r="F703" s="207" t="s">
        <v>892</v>
      </c>
      <c r="G703" s="204"/>
      <c r="H703" s="208">
        <v>26.88</v>
      </c>
      <c r="I703" s="209"/>
      <c r="J703" s="204"/>
      <c r="K703" s="204"/>
      <c r="L703" s="210"/>
      <c r="M703" s="211"/>
      <c r="N703" s="212"/>
      <c r="O703" s="212"/>
      <c r="P703" s="212"/>
      <c r="Q703" s="212"/>
      <c r="R703" s="212"/>
      <c r="S703" s="212"/>
      <c r="T703" s="213"/>
      <c r="AT703" s="214" t="s">
        <v>136</v>
      </c>
      <c r="AU703" s="214" t="s">
        <v>85</v>
      </c>
      <c r="AV703" s="11" t="s">
        <v>85</v>
      </c>
      <c r="AW703" s="11" t="s">
        <v>38</v>
      </c>
      <c r="AX703" s="11" t="s">
        <v>75</v>
      </c>
      <c r="AY703" s="214" t="s">
        <v>126</v>
      </c>
    </row>
    <row r="704" spans="2:51" s="11" customFormat="1" ht="13.5">
      <c r="B704" s="203"/>
      <c r="C704" s="204"/>
      <c r="D704" s="205" t="s">
        <v>136</v>
      </c>
      <c r="E704" s="206" t="s">
        <v>23</v>
      </c>
      <c r="F704" s="207" t="s">
        <v>893</v>
      </c>
      <c r="G704" s="204"/>
      <c r="H704" s="208">
        <v>57.6</v>
      </c>
      <c r="I704" s="209"/>
      <c r="J704" s="204"/>
      <c r="K704" s="204"/>
      <c r="L704" s="210"/>
      <c r="M704" s="211"/>
      <c r="N704" s="212"/>
      <c r="O704" s="212"/>
      <c r="P704" s="212"/>
      <c r="Q704" s="212"/>
      <c r="R704" s="212"/>
      <c r="S704" s="212"/>
      <c r="T704" s="213"/>
      <c r="AT704" s="214" t="s">
        <v>136</v>
      </c>
      <c r="AU704" s="214" t="s">
        <v>85</v>
      </c>
      <c r="AV704" s="11" t="s">
        <v>85</v>
      </c>
      <c r="AW704" s="11" t="s">
        <v>38</v>
      </c>
      <c r="AX704" s="11" t="s">
        <v>75</v>
      </c>
      <c r="AY704" s="214" t="s">
        <v>126</v>
      </c>
    </row>
    <row r="705" spans="2:51" s="11" customFormat="1" ht="13.5">
      <c r="B705" s="203"/>
      <c r="C705" s="204"/>
      <c r="D705" s="205" t="s">
        <v>136</v>
      </c>
      <c r="E705" s="206" t="s">
        <v>23</v>
      </c>
      <c r="F705" s="207" t="s">
        <v>894</v>
      </c>
      <c r="G705" s="204"/>
      <c r="H705" s="208">
        <v>7.72</v>
      </c>
      <c r="I705" s="209"/>
      <c r="J705" s="204"/>
      <c r="K705" s="204"/>
      <c r="L705" s="210"/>
      <c r="M705" s="211"/>
      <c r="N705" s="212"/>
      <c r="O705" s="212"/>
      <c r="P705" s="212"/>
      <c r="Q705" s="212"/>
      <c r="R705" s="212"/>
      <c r="S705" s="212"/>
      <c r="T705" s="213"/>
      <c r="AT705" s="214" t="s">
        <v>136</v>
      </c>
      <c r="AU705" s="214" t="s">
        <v>85</v>
      </c>
      <c r="AV705" s="11" t="s">
        <v>85</v>
      </c>
      <c r="AW705" s="11" t="s">
        <v>38</v>
      </c>
      <c r="AX705" s="11" t="s">
        <v>75</v>
      </c>
      <c r="AY705" s="214" t="s">
        <v>126</v>
      </c>
    </row>
    <row r="706" spans="2:51" s="11" customFormat="1" ht="13.5">
      <c r="B706" s="203"/>
      <c r="C706" s="204"/>
      <c r="D706" s="205" t="s">
        <v>136</v>
      </c>
      <c r="E706" s="206" t="s">
        <v>23</v>
      </c>
      <c r="F706" s="207" t="s">
        <v>895</v>
      </c>
      <c r="G706" s="204"/>
      <c r="H706" s="208">
        <v>12.8</v>
      </c>
      <c r="I706" s="209"/>
      <c r="J706" s="204"/>
      <c r="K706" s="204"/>
      <c r="L706" s="210"/>
      <c r="M706" s="211"/>
      <c r="N706" s="212"/>
      <c r="O706" s="212"/>
      <c r="P706" s="212"/>
      <c r="Q706" s="212"/>
      <c r="R706" s="212"/>
      <c r="S706" s="212"/>
      <c r="T706" s="213"/>
      <c r="AT706" s="214" t="s">
        <v>136</v>
      </c>
      <c r="AU706" s="214" t="s">
        <v>85</v>
      </c>
      <c r="AV706" s="11" t="s">
        <v>85</v>
      </c>
      <c r="AW706" s="11" t="s">
        <v>38</v>
      </c>
      <c r="AX706" s="11" t="s">
        <v>75</v>
      </c>
      <c r="AY706" s="214" t="s">
        <v>126</v>
      </c>
    </row>
    <row r="707" spans="2:51" s="11" customFormat="1" ht="13.5">
      <c r="B707" s="203"/>
      <c r="C707" s="204"/>
      <c r="D707" s="205" t="s">
        <v>136</v>
      </c>
      <c r="E707" s="206" t="s">
        <v>23</v>
      </c>
      <c r="F707" s="207" t="s">
        <v>896</v>
      </c>
      <c r="G707" s="204"/>
      <c r="H707" s="208">
        <v>6.6</v>
      </c>
      <c r="I707" s="209"/>
      <c r="J707" s="204"/>
      <c r="K707" s="204"/>
      <c r="L707" s="210"/>
      <c r="M707" s="211"/>
      <c r="N707" s="212"/>
      <c r="O707" s="212"/>
      <c r="P707" s="212"/>
      <c r="Q707" s="212"/>
      <c r="R707" s="212"/>
      <c r="S707" s="212"/>
      <c r="T707" s="213"/>
      <c r="AT707" s="214" t="s">
        <v>136</v>
      </c>
      <c r="AU707" s="214" t="s">
        <v>85</v>
      </c>
      <c r="AV707" s="11" t="s">
        <v>85</v>
      </c>
      <c r="AW707" s="11" t="s">
        <v>38</v>
      </c>
      <c r="AX707" s="11" t="s">
        <v>75</v>
      </c>
      <c r="AY707" s="214" t="s">
        <v>126</v>
      </c>
    </row>
    <row r="708" spans="2:51" s="11" customFormat="1" ht="13.5">
      <c r="B708" s="203"/>
      <c r="C708" s="204"/>
      <c r="D708" s="205" t="s">
        <v>136</v>
      </c>
      <c r="E708" s="206" t="s">
        <v>23</v>
      </c>
      <c r="F708" s="207" t="s">
        <v>897</v>
      </c>
      <c r="G708" s="204"/>
      <c r="H708" s="208">
        <v>7.92</v>
      </c>
      <c r="I708" s="209"/>
      <c r="J708" s="204"/>
      <c r="K708" s="204"/>
      <c r="L708" s="210"/>
      <c r="M708" s="211"/>
      <c r="N708" s="212"/>
      <c r="O708" s="212"/>
      <c r="P708" s="212"/>
      <c r="Q708" s="212"/>
      <c r="R708" s="212"/>
      <c r="S708" s="212"/>
      <c r="T708" s="213"/>
      <c r="AT708" s="214" t="s">
        <v>136</v>
      </c>
      <c r="AU708" s="214" t="s">
        <v>85</v>
      </c>
      <c r="AV708" s="11" t="s">
        <v>85</v>
      </c>
      <c r="AW708" s="11" t="s">
        <v>38</v>
      </c>
      <c r="AX708" s="11" t="s">
        <v>75</v>
      </c>
      <c r="AY708" s="214" t="s">
        <v>126</v>
      </c>
    </row>
    <row r="709" spans="2:51" s="11" customFormat="1" ht="13.5">
      <c r="B709" s="203"/>
      <c r="C709" s="204"/>
      <c r="D709" s="205" t="s">
        <v>136</v>
      </c>
      <c r="E709" s="206" t="s">
        <v>23</v>
      </c>
      <c r="F709" s="207" t="s">
        <v>898</v>
      </c>
      <c r="G709" s="204"/>
      <c r="H709" s="208">
        <v>3.948</v>
      </c>
      <c r="I709" s="209"/>
      <c r="J709" s="204"/>
      <c r="K709" s="204"/>
      <c r="L709" s="210"/>
      <c r="M709" s="211"/>
      <c r="N709" s="212"/>
      <c r="O709" s="212"/>
      <c r="P709" s="212"/>
      <c r="Q709" s="212"/>
      <c r="R709" s="212"/>
      <c r="S709" s="212"/>
      <c r="T709" s="213"/>
      <c r="AT709" s="214" t="s">
        <v>136</v>
      </c>
      <c r="AU709" s="214" t="s">
        <v>85</v>
      </c>
      <c r="AV709" s="11" t="s">
        <v>85</v>
      </c>
      <c r="AW709" s="11" t="s">
        <v>38</v>
      </c>
      <c r="AX709" s="11" t="s">
        <v>75</v>
      </c>
      <c r="AY709" s="214" t="s">
        <v>126</v>
      </c>
    </row>
    <row r="710" spans="2:51" s="11" customFormat="1" ht="13.5">
      <c r="B710" s="203"/>
      <c r="C710" s="204"/>
      <c r="D710" s="205" t="s">
        <v>136</v>
      </c>
      <c r="E710" s="206" t="s">
        <v>23</v>
      </c>
      <c r="F710" s="207" t="s">
        <v>899</v>
      </c>
      <c r="G710" s="204"/>
      <c r="H710" s="208">
        <v>2.3199999999999998</v>
      </c>
      <c r="I710" s="209"/>
      <c r="J710" s="204"/>
      <c r="K710" s="204"/>
      <c r="L710" s="210"/>
      <c r="M710" s="211"/>
      <c r="N710" s="212"/>
      <c r="O710" s="212"/>
      <c r="P710" s="212"/>
      <c r="Q710" s="212"/>
      <c r="R710" s="212"/>
      <c r="S710" s="212"/>
      <c r="T710" s="213"/>
      <c r="AT710" s="214" t="s">
        <v>136</v>
      </c>
      <c r="AU710" s="214" t="s">
        <v>85</v>
      </c>
      <c r="AV710" s="11" t="s">
        <v>85</v>
      </c>
      <c r="AW710" s="11" t="s">
        <v>38</v>
      </c>
      <c r="AX710" s="11" t="s">
        <v>75</v>
      </c>
      <c r="AY710" s="214" t="s">
        <v>126</v>
      </c>
    </row>
    <row r="711" spans="2:51" s="11" customFormat="1" ht="13.5">
      <c r="B711" s="203"/>
      <c r="C711" s="204"/>
      <c r="D711" s="205" t="s">
        <v>136</v>
      </c>
      <c r="E711" s="206" t="s">
        <v>23</v>
      </c>
      <c r="F711" s="207" t="s">
        <v>900</v>
      </c>
      <c r="G711" s="204"/>
      <c r="H711" s="208">
        <v>14.528</v>
      </c>
      <c r="I711" s="209"/>
      <c r="J711" s="204"/>
      <c r="K711" s="204"/>
      <c r="L711" s="210"/>
      <c r="M711" s="211"/>
      <c r="N711" s="212"/>
      <c r="O711" s="212"/>
      <c r="P711" s="212"/>
      <c r="Q711" s="212"/>
      <c r="R711" s="212"/>
      <c r="S711" s="212"/>
      <c r="T711" s="213"/>
      <c r="AT711" s="214" t="s">
        <v>136</v>
      </c>
      <c r="AU711" s="214" t="s">
        <v>85</v>
      </c>
      <c r="AV711" s="11" t="s">
        <v>85</v>
      </c>
      <c r="AW711" s="11" t="s">
        <v>38</v>
      </c>
      <c r="AX711" s="11" t="s">
        <v>75</v>
      </c>
      <c r="AY711" s="214" t="s">
        <v>126</v>
      </c>
    </row>
    <row r="712" spans="2:51" s="11" customFormat="1" ht="13.5">
      <c r="B712" s="203"/>
      <c r="C712" s="204"/>
      <c r="D712" s="205" t="s">
        <v>136</v>
      </c>
      <c r="E712" s="206" t="s">
        <v>23</v>
      </c>
      <c r="F712" s="207" t="s">
        <v>901</v>
      </c>
      <c r="G712" s="204"/>
      <c r="H712" s="208">
        <v>6</v>
      </c>
      <c r="I712" s="209"/>
      <c r="J712" s="204"/>
      <c r="K712" s="204"/>
      <c r="L712" s="210"/>
      <c r="M712" s="211"/>
      <c r="N712" s="212"/>
      <c r="O712" s="212"/>
      <c r="P712" s="212"/>
      <c r="Q712" s="212"/>
      <c r="R712" s="212"/>
      <c r="S712" s="212"/>
      <c r="T712" s="213"/>
      <c r="AT712" s="214" t="s">
        <v>136</v>
      </c>
      <c r="AU712" s="214" t="s">
        <v>85</v>
      </c>
      <c r="AV712" s="11" t="s">
        <v>85</v>
      </c>
      <c r="AW712" s="11" t="s">
        <v>38</v>
      </c>
      <c r="AX712" s="11" t="s">
        <v>75</v>
      </c>
      <c r="AY712" s="214" t="s">
        <v>126</v>
      </c>
    </row>
    <row r="713" spans="2:51" s="11" customFormat="1" ht="13.5">
      <c r="B713" s="203"/>
      <c r="C713" s="204"/>
      <c r="D713" s="205" t="s">
        <v>136</v>
      </c>
      <c r="E713" s="206" t="s">
        <v>23</v>
      </c>
      <c r="F713" s="207" t="s">
        <v>902</v>
      </c>
      <c r="G713" s="204"/>
      <c r="H713" s="208">
        <v>6</v>
      </c>
      <c r="I713" s="209"/>
      <c r="J713" s="204"/>
      <c r="K713" s="204"/>
      <c r="L713" s="210"/>
      <c r="M713" s="211"/>
      <c r="N713" s="212"/>
      <c r="O713" s="212"/>
      <c r="P713" s="212"/>
      <c r="Q713" s="212"/>
      <c r="R713" s="212"/>
      <c r="S713" s="212"/>
      <c r="T713" s="213"/>
      <c r="AT713" s="214" t="s">
        <v>136</v>
      </c>
      <c r="AU713" s="214" t="s">
        <v>85</v>
      </c>
      <c r="AV713" s="11" t="s">
        <v>85</v>
      </c>
      <c r="AW713" s="11" t="s">
        <v>38</v>
      </c>
      <c r="AX713" s="11" t="s">
        <v>75</v>
      </c>
      <c r="AY713" s="214" t="s">
        <v>126</v>
      </c>
    </row>
    <row r="714" spans="2:51" s="11" customFormat="1" ht="13.5">
      <c r="B714" s="203"/>
      <c r="C714" s="204"/>
      <c r="D714" s="205" t="s">
        <v>136</v>
      </c>
      <c r="E714" s="206" t="s">
        <v>23</v>
      </c>
      <c r="F714" s="207" t="s">
        <v>903</v>
      </c>
      <c r="G714" s="204"/>
      <c r="H714" s="208">
        <v>20</v>
      </c>
      <c r="I714" s="209"/>
      <c r="J714" s="204"/>
      <c r="K714" s="204"/>
      <c r="L714" s="210"/>
      <c r="M714" s="211"/>
      <c r="N714" s="212"/>
      <c r="O714" s="212"/>
      <c r="P714" s="212"/>
      <c r="Q714" s="212"/>
      <c r="R714" s="212"/>
      <c r="S714" s="212"/>
      <c r="T714" s="213"/>
      <c r="AT714" s="214" t="s">
        <v>136</v>
      </c>
      <c r="AU714" s="214" t="s">
        <v>85</v>
      </c>
      <c r="AV714" s="11" t="s">
        <v>85</v>
      </c>
      <c r="AW714" s="11" t="s">
        <v>38</v>
      </c>
      <c r="AX714" s="11" t="s">
        <v>75</v>
      </c>
      <c r="AY714" s="214" t="s">
        <v>126</v>
      </c>
    </row>
    <row r="715" spans="2:51" s="11" customFormat="1" ht="13.5">
      <c r="B715" s="203"/>
      <c r="C715" s="204"/>
      <c r="D715" s="205" t="s">
        <v>136</v>
      </c>
      <c r="E715" s="206" t="s">
        <v>23</v>
      </c>
      <c r="F715" s="207" t="s">
        <v>904</v>
      </c>
      <c r="G715" s="204"/>
      <c r="H715" s="208">
        <v>10</v>
      </c>
      <c r="I715" s="209"/>
      <c r="J715" s="204"/>
      <c r="K715" s="204"/>
      <c r="L715" s="210"/>
      <c r="M715" s="211"/>
      <c r="N715" s="212"/>
      <c r="O715" s="212"/>
      <c r="P715" s="212"/>
      <c r="Q715" s="212"/>
      <c r="R715" s="212"/>
      <c r="S715" s="212"/>
      <c r="T715" s="213"/>
      <c r="AT715" s="214" t="s">
        <v>136</v>
      </c>
      <c r="AU715" s="214" t="s">
        <v>85</v>
      </c>
      <c r="AV715" s="11" t="s">
        <v>85</v>
      </c>
      <c r="AW715" s="11" t="s">
        <v>38</v>
      </c>
      <c r="AX715" s="11" t="s">
        <v>75</v>
      </c>
      <c r="AY715" s="214" t="s">
        <v>126</v>
      </c>
    </row>
    <row r="716" spans="2:51" s="11" customFormat="1" ht="13.5">
      <c r="B716" s="203"/>
      <c r="C716" s="204"/>
      <c r="D716" s="205" t="s">
        <v>136</v>
      </c>
      <c r="E716" s="206" t="s">
        <v>23</v>
      </c>
      <c r="F716" s="207" t="s">
        <v>905</v>
      </c>
      <c r="G716" s="204"/>
      <c r="H716" s="208">
        <v>10</v>
      </c>
      <c r="I716" s="209"/>
      <c r="J716" s="204"/>
      <c r="K716" s="204"/>
      <c r="L716" s="210"/>
      <c r="M716" s="211"/>
      <c r="N716" s="212"/>
      <c r="O716" s="212"/>
      <c r="P716" s="212"/>
      <c r="Q716" s="212"/>
      <c r="R716" s="212"/>
      <c r="S716" s="212"/>
      <c r="T716" s="213"/>
      <c r="AT716" s="214" t="s">
        <v>136</v>
      </c>
      <c r="AU716" s="214" t="s">
        <v>85</v>
      </c>
      <c r="AV716" s="11" t="s">
        <v>85</v>
      </c>
      <c r="AW716" s="11" t="s">
        <v>38</v>
      </c>
      <c r="AX716" s="11" t="s">
        <v>75</v>
      </c>
      <c r="AY716" s="214" t="s">
        <v>126</v>
      </c>
    </row>
    <row r="717" spans="2:51" s="11" customFormat="1" ht="13.5">
      <c r="B717" s="203"/>
      <c r="C717" s="204"/>
      <c r="D717" s="205" t="s">
        <v>136</v>
      </c>
      <c r="E717" s="206" t="s">
        <v>23</v>
      </c>
      <c r="F717" s="207" t="s">
        <v>906</v>
      </c>
      <c r="G717" s="204"/>
      <c r="H717" s="208">
        <v>3.19</v>
      </c>
      <c r="I717" s="209"/>
      <c r="J717" s="204"/>
      <c r="K717" s="204"/>
      <c r="L717" s="210"/>
      <c r="M717" s="211"/>
      <c r="N717" s="212"/>
      <c r="O717" s="212"/>
      <c r="P717" s="212"/>
      <c r="Q717" s="212"/>
      <c r="R717" s="212"/>
      <c r="S717" s="212"/>
      <c r="T717" s="213"/>
      <c r="AT717" s="214" t="s">
        <v>136</v>
      </c>
      <c r="AU717" s="214" t="s">
        <v>85</v>
      </c>
      <c r="AV717" s="11" t="s">
        <v>85</v>
      </c>
      <c r="AW717" s="11" t="s">
        <v>38</v>
      </c>
      <c r="AX717" s="11" t="s">
        <v>75</v>
      </c>
      <c r="AY717" s="214" t="s">
        <v>126</v>
      </c>
    </row>
    <row r="718" spans="2:51" s="11" customFormat="1" ht="13.5">
      <c r="B718" s="203"/>
      <c r="C718" s="204"/>
      <c r="D718" s="205" t="s">
        <v>136</v>
      </c>
      <c r="E718" s="206" t="s">
        <v>23</v>
      </c>
      <c r="F718" s="207" t="s">
        <v>907</v>
      </c>
      <c r="G718" s="204"/>
      <c r="H718" s="208">
        <v>16</v>
      </c>
      <c r="I718" s="209"/>
      <c r="J718" s="204"/>
      <c r="K718" s="204"/>
      <c r="L718" s="210"/>
      <c r="M718" s="211"/>
      <c r="N718" s="212"/>
      <c r="O718" s="212"/>
      <c r="P718" s="212"/>
      <c r="Q718" s="212"/>
      <c r="R718" s="212"/>
      <c r="S718" s="212"/>
      <c r="T718" s="213"/>
      <c r="AT718" s="214" t="s">
        <v>136</v>
      </c>
      <c r="AU718" s="214" t="s">
        <v>85</v>
      </c>
      <c r="AV718" s="11" t="s">
        <v>85</v>
      </c>
      <c r="AW718" s="11" t="s">
        <v>38</v>
      </c>
      <c r="AX718" s="11" t="s">
        <v>75</v>
      </c>
      <c r="AY718" s="214" t="s">
        <v>126</v>
      </c>
    </row>
    <row r="719" spans="2:51" s="11" customFormat="1" ht="13.5">
      <c r="B719" s="203"/>
      <c r="C719" s="204"/>
      <c r="D719" s="205" t="s">
        <v>136</v>
      </c>
      <c r="E719" s="206" t="s">
        <v>23</v>
      </c>
      <c r="F719" s="207" t="s">
        <v>908</v>
      </c>
      <c r="G719" s="204"/>
      <c r="H719" s="208">
        <v>6.4</v>
      </c>
      <c r="I719" s="209"/>
      <c r="J719" s="204"/>
      <c r="K719" s="204"/>
      <c r="L719" s="210"/>
      <c r="M719" s="211"/>
      <c r="N719" s="212"/>
      <c r="O719" s="212"/>
      <c r="P719" s="212"/>
      <c r="Q719" s="212"/>
      <c r="R719" s="212"/>
      <c r="S719" s="212"/>
      <c r="T719" s="213"/>
      <c r="AT719" s="214" t="s">
        <v>136</v>
      </c>
      <c r="AU719" s="214" t="s">
        <v>85</v>
      </c>
      <c r="AV719" s="11" t="s">
        <v>85</v>
      </c>
      <c r="AW719" s="11" t="s">
        <v>38</v>
      </c>
      <c r="AX719" s="11" t="s">
        <v>75</v>
      </c>
      <c r="AY719" s="214" t="s">
        <v>126</v>
      </c>
    </row>
    <row r="720" spans="2:51" s="11" customFormat="1" ht="13.5">
      <c r="B720" s="203"/>
      <c r="C720" s="204"/>
      <c r="D720" s="205" t="s">
        <v>136</v>
      </c>
      <c r="E720" s="206" t="s">
        <v>23</v>
      </c>
      <c r="F720" s="207" t="s">
        <v>909</v>
      </c>
      <c r="G720" s="204"/>
      <c r="H720" s="208">
        <v>34.463999999999999</v>
      </c>
      <c r="I720" s="209"/>
      <c r="J720" s="204"/>
      <c r="K720" s="204"/>
      <c r="L720" s="210"/>
      <c r="M720" s="211"/>
      <c r="N720" s="212"/>
      <c r="O720" s="212"/>
      <c r="P720" s="212"/>
      <c r="Q720" s="212"/>
      <c r="R720" s="212"/>
      <c r="S720" s="212"/>
      <c r="T720" s="213"/>
      <c r="AT720" s="214" t="s">
        <v>136</v>
      </c>
      <c r="AU720" s="214" t="s">
        <v>85</v>
      </c>
      <c r="AV720" s="11" t="s">
        <v>85</v>
      </c>
      <c r="AW720" s="11" t="s">
        <v>38</v>
      </c>
      <c r="AX720" s="11" t="s">
        <v>75</v>
      </c>
      <c r="AY720" s="214" t="s">
        <v>126</v>
      </c>
    </row>
    <row r="721" spans="2:65" s="11" customFormat="1" ht="13.5">
      <c r="B721" s="203"/>
      <c r="C721" s="204"/>
      <c r="D721" s="205" t="s">
        <v>136</v>
      </c>
      <c r="E721" s="206" t="s">
        <v>23</v>
      </c>
      <c r="F721" s="207" t="s">
        <v>910</v>
      </c>
      <c r="G721" s="204"/>
      <c r="H721" s="208">
        <v>34.463999999999999</v>
      </c>
      <c r="I721" s="209"/>
      <c r="J721" s="204"/>
      <c r="K721" s="204"/>
      <c r="L721" s="210"/>
      <c r="M721" s="211"/>
      <c r="N721" s="212"/>
      <c r="O721" s="212"/>
      <c r="P721" s="212"/>
      <c r="Q721" s="212"/>
      <c r="R721" s="212"/>
      <c r="S721" s="212"/>
      <c r="T721" s="213"/>
      <c r="AT721" s="214" t="s">
        <v>136</v>
      </c>
      <c r="AU721" s="214" t="s">
        <v>85</v>
      </c>
      <c r="AV721" s="11" t="s">
        <v>85</v>
      </c>
      <c r="AW721" s="11" t="s">
        <v>38</v>
      </c>
      <c r="AX721" s="11" t="s">
        <v>75</v>
      </c>
      <c r="AY721" s="214" t="s">
        <v>126</v>
      </c>
    </row>
    <row r="722" spans="2:65" s="11" customFormat="1" ht="13.5">
      <c r="B722" s="203"/>
      <c r="C722" s="204"/>
      <c r="D722" s="205" t="s">
        <v>136</v>
      </c>
      <c r="E722" s="206" t="s">
        <v>23</v>
      </c>
      <c r="F722" s="207" t="s">
        <v>911</v>
      </c>
      <c r="G722" s="204"/>
      <c r="H722" s="208">
        <v>7.6319999999999997</v>
      </c>
      <c r="I722" s="209"/>
      <c r="J722" s="204"/>
      <c r="K722" s="204"/>
      <c r="L722" s="210"/>
      <c r="M722" s="211"/>
      <c r="N722" s="212"/>
      <c r="O722" s="212"/>
      <c r="P722" s="212"/>
      <c r="Q722" s="212"/>
      <c r="R722" s="212"/>
      <c r="S722" s="212"/>
      <c r="T722" s="213"/>
      <c r="AT722" s="214" t="s">
        <v>136</v>
      </c>
      <c r="AU722" s="214" t="s">
        <v>85</v>
      </c>
      <c r="AV722" s="11" t="s">
        <v>85</v>
      </c>
      <c r="AW722" s="11" t="s">
        <v>38</v>
      </c>
      <c r="AX722" s="11" t="s">
        <v>75</v>
      </c>
      <c r="AY722" s="214" t="s">
        <v>126</v>
      </c>
    </row>
    <row r="723" spans="2:65" s="11" customFormat="1" ht="13.5">
      <c r="B723" s="203"/>
      <c r="C723" s="204"/>
      <c r="D723" s="205" t="s">
        <v>136</v>
      </c>
      <c r="E723" s="206" t="s">
        <v>23</v>
      </c>
      <c r="F723" s="207" t="s">
        <v>912</v>
      </c>
      <c r="G723" s="204"/>
      <c r="H723" s="208">
        <v>7.6319999999999997</v>
      </c>
      <c r="I723" s="209"/>
      <c r="J723" s="204"/>
      <c r="K723" s="204"/>
      <c r="L723" s="210"/>
      <c r="M723" s="211"/>
      <c r="N723" s="212"/>
      <c r="O723" s="212"/>
      <c r="P723" s="212"/>
      <c r="Q723" s="212"/>
      <c r="R723" s="212"/>
      <c r="S723" s="212"/>
      <c r="T723" s="213"/>
      <c r="AT723" s="214" t="s">
        <v>136</v>
      </c>
      <c r="AU723" s="214" t="s">
        <v>85</v>
      </c>
      <c r="AV723" s="11" t="s">
        <v>85</v>
      </c>
      <c r="AW723" s="11" t="s">
        <v>38</v>
      </c>
      <c r="AX723" s="11" t="s">
        <v>75</v>
      </c>
      <c r="AY723" s="214" t="s">
        <v>126</v>
      </c>
    </row>
    <row r="724" spans="2:65" s="11" customFormat="1" ht="13.5">
      <c r="B724" s="203"/>
      <c r="C724" s="204"/>
      <c r="D724" s="205" t="s">
        <v>136</v>
      </c>
      <c r="E724" s="206" t="s">
        <v>23</v>
      </c>
      <c r="F724" s="207" t="s">
        <v>913</v>
      </c>
      <c r="G724" s="204"/>
      <c r="H724" s="208">
        <v>3.84</v>
      </c>
      <c r="I724" s="209"/>
      <c r="J724" s="204"/>
      <c r="K724" s="204"/>
      <c r="L724" s="210"/>
      <c r="M724" s="211"/>
      <c r="N724" s="212"/>
      <c r="O724" s="212"/>
      <c r="P724" s="212"/>
      <c r="Q724" s="212"/>
      <c r="R724" s="212"/>
      <c r="S724" s="212"/>
      <c r="T724" s="213"/>
      <c r="AT724" s="214" t="s">
        <v>136</v>
      </c>
      <c r="AU724" s="214" t="s">
        <v>85</v>
      </c>
      <c r="AV724" s="11" t="s">
        <v>85</v>
      </c>
      <c r="AW724" s="11" t="s">
        <v>38</v>
      </c>
      <c r="AX724" s="11" t="s">
        <v>75</v>
      </c>
      <c r="AY724" s="214" t="s">
        <v>126</v>
      </c>
    </row>
    <row r="725" spans="2:65" s="11" customFormat="1" ht="13.5">
      <c r="B725" s="203"/>
      <c r="C725" s="204"/>
      <c r="D725" s="205" t="s">
        <v>136</v>
      </c>
      <c r="E725" s="206" t="s">
        <v>23</v>
      </c>
      <c r="F725" s="207" t="s">
        <v>914</v>
      </c>
      <c r="G725" s="204"/>
      <c r="H725" s="208">
        <v>3.84</v>
      </c>
      <c r="I725" s="209"/>
      <c r="J725" s="204"/>
      <c r="K725" s="204"/>
      <c r="L725" s="210"/>
      <c r="M725" s="211"/>
      <c r="N725" s="212"/>
      <c r="O725" s="212"/>
      <c r="P725" s="212"/>
      <c r="Q725" s="212"/>
      <c r="R725" s="212"/>
      <c r="S725" s="212"/>
      <c r="T725" s="213"/>
      <c r="AT725" s="214" t="s">
        <v>136</v>
      </c>
      <c r="AU725" s="214" t="s">
        <v>85</v>
      </c>
      <c r="AV725" s="11" t="s">
        <v>85</v>
      </c>
      <c r="AW725" s="11" t="s">
        <v>38</v>
      </c>
      <c r="AX725" s="11" t="s">
        <v>75</v>
      </c>
      <c r="AY725" s="214" t="s">
        <v>126</v>
      </c>
    </row>
    <row r="726" spans="2:65" s="11" customFormat="1" ht="13.5">
      <c r="B726" s="203"/>
      <c r="C726" s="204"/>
      <c r="D726" s="205" t="s">
        <v>136</v>
      </c>
      <c r="E726" s="206" t="s">
        <v>23</v>
      </c>
      <c r="F726" s="207" t="s">
        <v>915</v>
      </c>
      <c r="G726" s="204"/>
      <c r="H726" s="208">
        <v>17.373000000000001</v>
      </c>
      <c r="I726" s="209"/>
      <c r="J726" s="204"/>
      <c r="K726" s="204"/>
      <c r="L726" s="210"/>
      <c r="M726" s="211"/>
      <c r="N726" s="212"/>
      <c r="O726" s="212"/>
      <c r="P726" s="212"/>
      <c r="Q726" s="212"/>
      <c r="R726" s="212"/>
      <c r="S726" s="212"/>
      <c r="T726" s="213"/>
      <c r="AT726" s="214" t="s">
        <v>136</v>
      </c>
      <c r="AU726" s="214" t="s">
        <v>85</v>
      </c>
      <c r="AV726" s="11" t="s">
        <v>85</v>
      </c>
      <c r="AW726" s="11" t="s">
        <v>38</v>
      </c>
      <c r="AX726" s="11" t="s">
        <v>75</v>
      </c>
      <c r="AY726" s="214" t="s">
        <v>126</v>
      </c>
    </row>
    <row r="727" spans="2:65" s="11" customFormat="1" ht="13.5">
      <c r="B727" s="203"/>
      <c r="C727" s="204"/>
      <c r="D727" s="205" t="s">
        <v>136</v>
      </c>
      <c r="E727" s="206" t="s">
        <v>23</v>
      </c>
      <c r="F727" s="207" t="s">
        <v>916</v>
      </c>
      <c r="G727" s="204"/>
      <c r="H727" s="208">
        <v>17.373000000000001</v>
      </c>
      <c r="I727" s="209"/>
      <c r="J727" s="204"/>
      <c r="K727" s="204"/>
      <c r="L727" s="210"/>
      <c r="M727" s="211"/>
      <c r="N727" s="212"/>
      <c r="O727" s="212"/>
      <c r="P727" s="212"/>
      <c r="Q727" s="212"/>
      <c r="R727" s="212"/>
      <c r="S727" s="212"/>
      <c r="T727" s="213"/>
      <c r="AT727" s="214" t="s">
        <v>136</v>
      </c>
      <c r="AU727" s="214" t="s">
        <v>85</v>
      </c>
      <c r="AV727" s="11" t="s">
        <v>85</v>
      </c>
      <c r="AW727" s="11" t="s">
        <v>38</v>
      </c>
      <c r="AX727" s="11" t="s">
        <v>75</v>
      </c>
      <c r="AY727" s="214" t="s">
        <v>126</v>
      </c>
    </row>
    <row r="728" spans="2:65" s="11" customFormat="1" ht="13.5">
      <c r="B728" s="203"/>
      <c r="C728" s="204"/>
      <c r="D728" s="205" t="s">
        <v>136</v>
      </c>
      <c r="E728" s="206" t="s">
        <v>23</v>
      </c>
      <c r="F728" s="207" t="s">
        <v>917</v>
      </c>
      <c r="G728" s="204"/>
      <c r="H728" s="208">
        <v>16</v>
      </c>
      <c r="I728" s="209"/>
      <c r="J728" s="204"/>
      <c r="K728" s="204"/>
      <c r="L728" s="210"/>
      <c r="M728" s="211"/>
      <c r="N728" s="212"/>
      <c r="O728" s="212"/>
      <c r="P728" s="212"/>
      <c r="Q728" s="212"/>
      <c r="R728" s="212"/>
      <c r="S728" s="212"/>
      <c r="T728" s="213"/>
      <c r="AT728" s="214" t="s">
        <v>136</v>
      </c>
      <c r="AU728" s="214" t="s">
        <v>85</v>
      </c>
      <c r="AV728" s="11" t="s">
        <v>85</v>
      </c>
      <c r="AW728" s="11" t="s">
        <v>38</v>
      </c>
      <c r="AX728" s="11" t="s">
        <v>75</v>
      </c>
      <c r="AY728" s="214" t="s">
        <v>126</v>
      </c>
    </row>
    <row r="729" spans="2:65" s="12" customFormat="1" ht="13.5">
      <c r="B729" s="215"/>
      <c r="C729" s="216"/>
      <c r="D729" s="205" t="s">
        <v>136</v>
      </c>
      <c r="E729" s="217" t="s">
        <v>23</v>
      </c>
      <c r="F729" s="218" t="s">
        <v>150</v>
      </c>
      <c r="G729" s="216"/>
      <c r="H729" s="219">
        <v>819.04600000000005</v>
      </c>
      <c r="I729" s="220"/>
      <c r="J729" s="216"/>
      <c r="K729" s="216"/>
      <c r="L729" s="221"/>
      <c r="M729" s="222"/>
      <c r="N729" s="223"/>
      <c r="O729" s="223"/>
      <c r="P729" s="223"/>
      <c r="Q729" s="223"/>
      <c r="R729" s="223"/>
      <c r="S729" s="223"/>
      <c r="T729" s="224"/>
      <c r="AT729" s="225" t="s">
        <v>136</v>
      </c>
      <c r="AU729" s="225" t="s">
        <v>85</v>
      </c>
      <c r="AV729" s="12" t="s">
        <v>134</v>
      </c>
      <c r="AW729" s="12" t="s">
        <v>38</v>
      </c>
      <c r="AX729" s="12" t="s">
        <v>80</v>
      </c>
      <c r="AY729" s="225" t="s">
        <v>126</v>
      </c>
    </row>
    <row r="730" spans="2:65" s="1" customFormat="1" ht="16.5" customHeight="1">
      <c r="B730" s="41"/>
      <c r="C730" s="226" t="s">
        <v>918</v>
      </c>
      <c r="D730" s="226" t="s">
        <v>210</v>
      </c>
      <c r="E730" s="227" t="s">
        <v>919</v>
      </c>
      <c r="F730" s="228" t="s">
        <v>920</v>
      </c>
      <c r="G730" s="229" t="s">
        <v>140</v>
      </c>
      <c r="H730" s="230">
        <v>859.99800000000005</v>
      </c>
      <c r="I730" s="231"/>
      <c r="J730" s="232">
        <f>ROUND(I730*H730,2)</f>
        <v>0</v>
      </c>
      <c r="K730" s="228" t="s">
        <v>133</v>
      </c>
      <c r="L730" s="233"/>
      <c r="M730" s="234" t="s">
        <v>23</v>
      </c>
      <c r="N730" s="235" t="s">
        <v>46</v>
      </c>
      <c r="O730" s="42"/>
      <c r="P730" s="200">
        <f>O730*H730</f>
        <v>0</v>
      </c>
      <c r="Q730" s="200">
        <v>0</v>
      </c>
      <c r="R730" s="200">
        <f>Q730*H730</f>
        <v>0</v>
      </c>
      <c r="S730" s="200">
        <v>0</v>
      </c>
      <c r="T730" s="201">
        <f>S730*H730</f>
        <v>0</v>
      </c>
      <c r="AR730" s="23" t="s">
        <v>481</v>
      </c>
      <c r="AT730" s="23" t="s">
        <v>210</v>
      </c>
      <c r="AU730" s="23" t="s">
        <v>85</v>
      </c>
      <c r="AY730" s="23" t="s">
        <v>126</v>
      </c>
      <c r="BE730" s="202">
        <f>IF(N730="základní",J730,0)</f>
        <v>0</v>
      </c>
      <c r="BF730" s="202">
        <f>IF(N730="snížená",J730,0)</f>
        <v>0</v>
      </c>
      <c r="BG730" s="202">
        <f>IF(N730="zákl. přenesená",J730,0)</f>
        <v>0</v>
      </c>
      <c r="BH730" s="202">
        <f>IF(N730="sníž. přenesená",J730,0)</f>
        <v>0</v>
      </c>
      <c r="BI730" s="202">
        <f>IF(N730="nulová",J730,0)</f>
        <v>0</v>
      </c>
      <c r="BJ730" s="23" t="s">
        <v>80</v>
      </c>
      <c r="BK730" s="202">
        <f>ROUND(I730*H730,2)</f>
        <v>0</v>
      </c>
      <c r="BL730" s="23" t="s">
        <v>344</v>
      </c>
      <c r="BM730" s="23" t="s">
        <v>921</v>
      </c>
    </row>
    <row r="731" spans="2:65" s="11" customFormat="1" ht="13.5">
      <c r="B731" s="203"/>
      <c r="C731" s="204"/>
      <c r="D731" s="205" t="s">
        <v>136</v>
      </c>
      <c r="E731" s="204"/>
      <c r="F731" s="207" t="s">
        <v>922</v>
      </c>
      <c r="G731" s="204"/>
      <c r="H731" s="208">
        <v>859.99800000000005</v>
      </c>
      <c r="I731" s="209"/>
      <c r="J731" s="204"/>
      <c r="K731" s="204"/>
      <c r="L731" s="210"/>
      <c r="M731" s="211"/>
      <c r="N731" s="212"/>
      <c r="O731" s="212"/>
      <c r="P731" s="212"/>
      <c r="Q731" s="212"/>
      <c r="R731" s="212"/>
      <c r="S731" s="212"/>
      <c r="T731" s="213"/>
      <c r="AT731" s="214" t="s">
        <v>136</v>
      </c>
      <c r="AU731" s="214" t="s">
        <v>85</v>
      </c>
      <c r="AV731" s="11" t="s">
        <v>85</v>
      </c>
      <c r="AW731" s="11" t="s">
        <v>6</v>
      </c>
      <c r="AX731" s="11" t="s">
        <v>80</v>
      </c>
      <c r="AY731" s="214" t="s">
        <v>126</v>
      </c>
    </row>
    <row r="732" spans="2:65" s="1" customFormat="1" ht="16.5" customHeight="1">
      <c r="B732" s="41"/>
      <c r="C732" s="226" t="s">
        <v>923</v>
      </c>
      <c r="D732" s="226" t="s">
        <v>210</v>
      </c>
      <c r="E732" s="227" t="s">
        <v>924</v>
      </c>
      <c r="F732" s="228" t="s">
        <v>925</v>
      </c>
      <c r="G732" s="229" t="s">
        <v>146</v>
      </c>
      <c r="H732" s="230">
        <v>1695.6659999999999</v>
      </c>
      <c r="I732" s="231"/>
      <c r="J732" s="232">
        <f>ROUND(I732*H732,2)</f>
        <v>0</v>
      </c>
      <c r="K732" s="228" t="s">
        <v>133</v>
      </c>
      <c r="L732" s="233"/>
      <c r="M732" s="234" t="s">
        <v>23</v>
      </c>
      <c r="N732" s="235" t="s">
        <v>46</v>
      </c>
      <c r="O732" s="42"/>
      <c r="P732" s="200">
        <f>O732*H732</f>
        <v>0</v>
      </c>
      <c r="Q732" s="200">
        <v>0</v>
      </c>
      <c r="R732" s="200">
        <f>Q732*H732</f>
        <v>0</v>
      </c>
      <c r="S732" s="200">
        <v>0</v>
      </c>
      <c r="T732" s="201">
        <f>S732*H732</f>
        <v>0</v>
      </c>
      <c r="AR732" s="23" t="s">
        <v>481</v>
      </c>
      <c r="AT732" s="23" t="s">
        <v>210</v>
      </c>
      <c r="AU732" s="23" t="s">
        <v>85</v>
      </c>
      <c r="AY732" s="23" t="s">
        <v>126</v>
      </c>
      <c r="BE732" s="202">
        <f>IF(N732="základní",J732,0)</f>
        <v>0</v>
      </c>
      <c r="BF732" s="202">
        <f>IF(N732="snížená",J732,0)</f>
        <v>0</v>
      </c>
      <c r="BG732" s="202">
        <f>IF(N732="zákl. přenesená",J732,0)</f>
        <v>0</v>
      </c>
      <c r="BH732" s="202">
        <f>IF(N732="sníž. přenesená",J732,0)</f>
        <v>0</v>
      </c>
      <c r="BI732" s="202">
        <f>IF(N732="nulová",J732,0)</f>
        <v>0</v>
      </c>
      <c r="BJ732" s="23" t="s">
        <v>80</v>
      </c>
      <c r="BK732" s="202">
        <f>ROUND(I732*H732,2)</f>
        <v>0</v>
      </c>
      <c r="BL732" s="23" t="s">
        <v>344</v>
      </c>
      <c r="BM732" s="23" t="s">
        <v>926</v>
      </c>
    </row>
    <row r="733" spans="2:65" s="11" customFormat="1" ht="13.5">
      <c r="B733" s="203"/>
      <c r="C733" s="204"/>
      <c r="D733" s="205" t="s">
        <v>136</v>
      </c>
      <c r="E733" s="206" t="s">
        <v>23</v>
      </c>
      <c r="F733" s="207" t="s">
        <v>927</v>
      </c>
      <c r="G733" s="204"/>
      <c r="H733" s="208">
        <v>146</v>
      </c>
      <c r="I733" s="209"/>
      <c r="J733" s="204"/>
      <c r="K733" s="204"/>
      <c r="L733" s="210"/>
      <c r="M733" s="211"/>
      <c r="N733" s="212"/>
      <c r="O733" s="212"/>
      <c r="P733" s="212"/>
      <c r="Q733" s="212"/>
      <c r="R733" s="212"/>
      <c r="S733" s="212"/>
      <c r="T733" s="213"/>
      <c r="AT733" s="214" t="s">
        <v>136</v>
      </c>
      <c r="AU733" s="214" t="s">
        <v>85</v>
      </c>
      <c r="AV733" s="11" t="s">
        <v>85</v>
      </c>
      <c r="AW733" s="11" t="s">
        <v>38</v>
      </c>
      <c r="AX733" s="11" t="s">
        <v>75</v>
      </c>
      <c r="AY733" s="214" t="s">
        <v>126</v>
      </c>
    </row>
    <row r="734" spans="2:65" s="11" customFormat="1" ht="13.5">
      <c r="B734" s="203"/>
      <c r="C734" s="204"/>
      <c r="D734" s="205" t="s">
        <v>136</v>
      </c>
      <c r="E734" s="206" t="s">
        <v>23</v>
      </c>
      <c r="F734" s="207" t="s">
        <v>928</v>
      </c>
      <c r="G734" s="204"/>
      <c r="H734" s="208">
        <v>146</v>
      </c>
      <c r="I734" s="209"/>
      <c r="J734" s="204"/>
      <c r="K734" s="204"/>
      <c r="L734" s="210"/>
      <c r="M734" s="211"/>
      <c r="N734" s="212"/>
      <c r="O734" s="212"/>
      <c r="P734" s="212"/>
      <c r="Q734" s="212"/>
      <c r="R734" s="212"/>
      <c r="S734" s="212"/>
      <c r="T734" s="213"/>
      <c r="AT734" s="214" t="s">
        <v>136</v>
      </c>
      <c r="AU734" s="214" t="s">
        <v>85</v>
      </c>
      <c r="AV734" s="11" t="s">
        <v>85</v>
      </c>
      <c r="AW734" s="11" t="s">
        <v>38</v>
      </c>
      <c r="AX734" s="11" t="s">
        <v>75</v>
      </c>
      <c r="AY734" s="214" t="s">
        <v>126</v>
      </c>
    </row>
    <row r="735" spans="2:65" s="11" customFormat="1" ht="13.5">
      <c r="B735" s="203"/>
      <c r="C735" s="204"/>
      <c r="D735" s="205" t="s">
        <v>136</v>
      </c>
      <c r="E735" s="206" t="s">
        <v>23</v>
      </c>
      <c r="F735" s="207" t="s">
        <v>929</v>
      </c>
      <c r="G735" s="204"/>
      <c r="H735" s="208">
        <v>17.2</v>
      </c>
      <c r="I735" s="209"/>
      <c r="J735" s="204"/>
      <c r="K735" s="204"/>
      <c r="L735" s="210"/>
      <c r="M735" s="211"/>
      <c r="N735" s="212"/>
      <c r="O735" s="212"/>
      <c r="P735" s="212"/>
      <c r="Q735" s="212"/>
      <c r="R735" s="212"/>
      <c r="S735" s="212"/>
      <c r="T735" s="213"/>
      <c r="AT735" s="214" t="s">
        <v>136</v>
      </c>
      <c r="AU735" s="214" t="s">
        <v>85</v>
      </c>
      <c r="AV735" s="11" t="s">
        <v>85</v>
      </c>
      <c r="AW735" s="11" t="s">
        <v>38</v>
      </c>
      <c r="AX735" s="11" t="s">
        <v>75</v>
      </c>
      <c r="AY735" s="214" t="s">
        <v>126</v>
      </c>
    </row>
    <row r="736" spans="2:65" s="11" customFormat="1" ht="13.5">
      <c r="B736" s="203"/>
      <c r="C736" s="204"/>
      <c r="D736" s="205" t="s">
        <v>136</v>
      </c>
      <c r="E736" s="206" t="s">
        <v>23</v>
      </c>
      <c r="F736" s="207" t="s">
        <v>930</v>
      </c>
      <c r="G736" s="204"/>
      <c r="H736" s="208">
        <v>17.2</v>
      </c>
      <c r="I736" s="209"/>
      <c r="J736" s="204"/>
      <c r="K736" s="204"/>
      <c r="L736" s="210"/>
      <c r="M736" s="211"/>
      <c r="N736" s="212"/>
      <c r="O736" s="212"/>
      <c r="P736" s="212"/>
      <c r="Q736" s="212"/>
      <c r="R736" s="212"/>
      <c r="S736" s="212"/>
      <c r="T736" s="213"/>
      <c r="AT736" s="214" t="s">
        <v>136</v>
      </c>
      <c r="AU736" s="214" t="s">
        <v>85</v>
      </c>
      <c r="AV736" s="11" t="s">
        <v>85</v>
      </c>
      <c r="AW736" s="11" t="s">
        <v>38</v>
      </c>
      <c r="AX736" s="11" t="s">
        <v>75</v>
      </c>
      <c r="AY736" s="214" t="s">
        <v>126</v>
      </c>
    </row>
    <row r="737" spans="2:51" s="11" customFormat="1" ht="13.5">
      <c r="B737" s="203"/>
      <c r="C737" s="204"/>
      <c r="D737" s="205" t="s">
        <v>136</v>
      </c>
      <c r="E737" s="206" t="s">
        <v>23</v>
      </c>
      <c r="F737" s="207" t="s">
        <v>931</v>
      </c>
      <c r="G737" s="204"/>
      <c r="H737" s="208">
        <v>29.4</v>
      </c>
      <c r="I737" s="209"/>
      <c r="J737" s="204"/>
      <c r="K737" s="204"/>
      <c r="L737" s="210"/>
      <c r="M737" s="211"/>
      <c r="N737" s="212"/>
      <c r="O737" s="212"/>
      <c r="P737" s="212"/>
      <c r="Q737" s="212"/>
      <c r="R737" s="212"/>
      <c r="S737" s="212"/>
      <c r="T737" s="213"/>
      <c r="AT737" s="214" t="s">
        <v>136</v>
      </c>
      <c r="AU737" s="214" t="s">
        <v>85</v>
      </c>
      <c r="AV737" s="11" t="s">
        <v>85</v>
      </c>
      <c r="AW737" s="11" t="s">
        <v>38</v>
      </c>
      <c r="AX737" s="11" t="s">
        <v>75</v>
      </c>
      <c r="AY737" s="214" t="s">
        <v>126</v>
      </c>
    </row>
    <row r="738" spans="2:51" s="11" customFormat="1" ht="13.5">
      <c r="B738" s="203"/>
      <c r="C738" s="204"/>
      <c r="D738" s="205" t="s">
        <v>136</v>
      </c>
      <c r="E738" s="206" t="s">
        <v>23</v>
      </c>
      <c r="F738" s="207" t="s">
        <v>932</v>
      </c>
      <c r="G738" s="204"/>
      <c r="H738" s="208">
        <v>29.52</v>
      </c>
      <c r="I738" s="209"/>
      <c r="J738" s="204"/>
      <c r="K738" s="204"/>
      <c r="L738" s="210"/>
      <c r="M738" s="211"/>
      <c r="N738" s="212"/>
      <c r="O738" s="212"/>
      <c r="P738" s="212"/>
      <c r="Q738" s="212"/>
      <c r="R738" s="212"/>
      <c r="S738" s="212"/>
      <c r="T738" s="213"/>
      <c r="AT738" s="214" t="s">
        <v>136</v>
      </c>
      <c r="AU738" s="214" t="s">
        <v>85</v>
      </c>
      <c r="AV738" s="11" t="s">
        <v>85</v>
      </c>
      <c r="AW738" s="11" t="s">
        <v>38</v>
      </c>
      <c r="AX738" s="11" t="s">
        <v>75</v>
      </c>
      <c r="AY738" s="214" t="s">
        <v>126</v>
      </c>
    </row>
    <row r="739" spans="2:51" s="11" customFormat="1" ht="13.5">
      <c r="B739" s="203"/>
      <c r="C739" s="204"/>
      <c r="D739" s="205" t="s">
        <v>136</v>
      </c>
      <c r="E739" s="206" t="s">
        <v>23</v>
      </c>
      <c r="F739" s="207" t="s">
        <v>933</v>
      </c>
      <c r="G739" s="204"/>
      <c r="H739" s="208">
        <v>57.6</v>
      </c>
      <c r="I739" s="209"/>
      <c r="J739" s="204"/>
      <c r="K739" s="204"/>
      <c r="L739" s="210"/>
      <c r="M739" s="211"/>
      <c r="N739" s="212"/>
      <c r="O739" s="212"/>
      <c r="P739" s="212"/>
      <c r="Q739" s="212"/>
      <c r="R739" s="212"/>
      <c r="S739" s="212"/>
      <c r="T739" s="213"/>
      <c r="AT739" s="214" t="s">
        <v>136</v>
      </c>
      <c r="AU739" s="214" t="s">
        <v>85</v>
      </c>
      <c r="AV739" s="11" t="s">
        <v>85</v>
      </c>
      <c r="AW739" s="11" t="s">
        <v>38</v>
      </c>
      <c r="AX739" s="11" t="s">
        <v>75</v>
      </c>
      <c r="AY739" s="214" t="s">
        <v>126</v>
      </c>
    </row>
    <row r="740" spans="2:51" s="11" customFormat="1" ht="13.5">
      <c r="B740" s="203"/>
      <c r="C740" s="204"/>
      <c r="D740" s="205" t="s">
        <v>136</v>
      </c>
      <c r="E740" s="206" t="s">
        <v>23</v>
      </c>
      <c r="F740" s="207" t="s">
        <v>934</v>
      </c>
      <c r="G740" s="204"/>
      <c r="H740" s="208">
        <v>29.52</v>
      </c>
      <c r="I740" s="209"/>
      <c r="J740" s="204"/>
      <c r="K740" s="204"/>
      <c r="L740" s="210"/>
      <c r="M740" s="211"/>
      <c r="N740" s="212"/>
      <c r="O740" s="212"/>
      <c r="P740" s="212"/>
      <c r="Q740" s="212"/>
      <c r="R740" s="212"/>
      <c r="S740" s="212"/>
      <c r="T740" s="213"/>
      <c r="AT740" s="214" t="s">
        <v>136</v>
      </c>
      <c r="AU740" s="214" t="s">
        <v>85</v>
      </c>
      <c r="AV740" s="11" t="s">
        <v>85</v>
      </c>
      <c r="AW740" s="11" t="s">
        <v>38</v>
      </c>
      <c r="AX740" s="11" t="s">
        <v>75</v>
      </c>
      <c r="AY740" s="214" t="s">
        <v>126</v>
      </c>
    </row>
    <row r="741" spans="2:51" s="11" customFormat="1" ht="13.5">
      <c r="B741" s="203"/>
      <c r="C741" s="204"/>
      <c r="D741" s="205" t="s">
        <v>136</v>
      </c>
      <c r="E741" s="206" t="s">
        <v>23</v>
      </c>
      <c r="F741" s="207" t="s">
        <v>935</v>
      </c>
      <c r="G741" s="204"/>
      <c r="H741" s="208">
        <v>29.2</v>
      </c>
      <c r="I741" s="209"/>
      <c r="J741" s="204"/>
      <c r="K741" s="204"/>
      <c r="L741" s="210"/>
      <c r="M741" s="211"/>
      <c r="N741" s="212"/>
      <c r="O741" s="212"/>
      <c r="P741" s="212"/>
      <c r="Q741" s="212"/>
      <c r="R741" s="212"/>
      <c r="S741" s="212"/>
      <c r="T741" s="213"/>
      <c r="AT741" s="214" t="s">
        <v>136</v>
      </c>
      <c r="AU741" s="214" t="s">
        <v>85</v>
      </c>
      <c r="AV741" s="11" t="s">
        <v>85</v>
      </c>
      <c r="AW741" s="11" t="s">
        <v>38</v>
      </c>
      <c r="AX741" s="11" t="s">
        <v>75</v>
      </c>
      <c r="AY741" s="214" t="s">
        <v>126</v>
      </c>
    </row>
    <row r="742" spans="2:51" s="11" customFormat="1" ht="13.5">
      <c r="B742" s="203"/>
      <c r="C742" s="204"/>
      <c r="D742" s="205" t="s">
        <v>136</v>
      </c>
      <c r="E742" s="206" t="s">
        <v>23</v>
      </c>
      <c r="F742" s="207" t="s">
        <v>936</v>
      </c>
      <c r="G742" s="204"/>
      <c r="H742" s="208">
        <v>13.2</v>
      </c>
      <c r="I742" s="209"/>
      <c r="J742" s="204"/>
      <c r="K742" s="204"/>
      <c r="L742" s="210"/>
      <c r="M742" s="211"/>
      <c r="N742" s="212"/>
      <c r="O742" s="212"/>
      <c r="P742" s="212"/>
      <c r="Q742" s="212"/>
      <c r="R742" s="212"/>
      <c r="S742" s="212"/>
      <c r="T742" s="213"/>
      <c r="AT742" s="214" t="s">
        <v>136</v>
      </c>
      <c r="AU742" s="214" t="s">
        <v>85</v>
      </c>
      <c r="AV742" s="11" t="s">
        <v>85</v>
      </c>
      <c r="AW742" s="11" t="s">
        <v>38</v>
      </c>
      <c r="AX742" s="11" t="s">
        <v>75</v>
      </c>
      <c r="AY742" s="214" t="s">
        <v>126</v>
      </c>
    </row>
    <row r="743" spans="2:51" s="11" customFormat="1" ht="13.5">
      <c r="B743" s="203"/>
      <c r="C743" s="204"/>
      <c r="D743" s="205" t="s">
        <v>136</v>
      </c>
      <c r="E743" s="206" t="s">
        <v>23</v>
      </c>
      <c r="F743" s="207" t="s">
        <v>937</v>
      </c>
      <c r="G743" s="204"/>
      <c r="H743" s="208">
        <v>13.2</v>
      </c>
      <c r="I743" s="209"/>
      <c r="J743" s="204"/>
      <c r="K743" s="204"/>
      <c r="L743" s="210"/>
      <c r="M743" s="211"/>
      <c r="N743" s="212"/>
      <c r="O743" s="212"/>
      <c r="P743" s="212"/>
      <c r="Q743" s="212"/>
      <c r="R743" s="212"/>
      <c r="S743" s="212"/>
      <c r="T743" s="213"/>
      <c r="AT743" s="214" t="s">
        <v>136</v>
      </c>
      <c r="AU743" s="214" t="s">
        <v>85</v>
      </c>
      <c r="AV743" s="11" t="s">
        <v>85</v>
      </c>
      <c r="AW743" s="11" t="s">
        <v>38</v>
      </c>
      <c r="AX743" s="11" t="s">
        <v>75</v>
      </c>
      <c r="AY743" s="214" t="s">
        <v>126</v>
      </c>
    </row>
    <row r="744" spans="2:51" s="11" customFormat="1" ht="13.5">
      <c r="B744" s="203"/>
      <c r="C744" s="204"/>
      <c r="D744" s="205" t="s">
        <v>136</v>
      </c>
      <c r="E744" s="206" t="s">
        <v>23</v>
      </c>
      <c r="F744" s="207" t="s">
        <v>938</v>
      </c>
      <c r="G744" s="204"/>
      <c r="H744" s="208">
        <v>285.60000000000002</v>
      </c>
      <c r="I744" s="209"/>
      <c r="J744" s="204"/>
      <c r="K744" s="204"/>
      <c r="L744" s="210"/>
      <c r="M744" s="211"/>
      <c r="N744" s="212"/>
      <c r="O744" s="212"/>
      <c r="P744" s="212"/>
      <c r="Q744" s="212"/>
      <c r="R744" s="212"/>
      <c r="S744" s="212"/>
      <c r="T744" s="213"/>
      <c r="AT744" s="214" t="s">
        <v>136</v>
      </c>
      <c r="AU744" s="214" t="s">
        <v>85</v>
      </c>
      <c r="AV744" s="11" t="s">
        <v>85</v>
      </c>
      <c r="AW744" s="11" t="s">
        <v>38</v>
      </c>
      <c r="AX744" s="11" t="s">
        <v>75</v>
      </c>
      <c r="AY744" s="214" t="s">
        <v>126</v>
      </c>
    </row>
    <row r="745" spans="2:51" s="11" customFormat="1" ht="13.5">
      <c r="B745" s="203"/>
      <c r="C745" s="204"/>
      <c r="D745" s="205" t="s">
        <v>136</v>
      </c>
      <c r="E745" s="206" t="s">
        <v>23</v>
      </c>
      <c r="F745" s="207" t="s">
        <v>939</v>
      </c>
      <c r="G745" s="204"/>
      <c r="H745" s="208">
        <v>115.2</v>
      </c>
      <c r="I745" s="209"/>
      <c r="J745" s="204"/>
      <c r="K745" s="204"/>
      <c r="L745" s="210"/>
      <c r="M745" s="211"/>
      <c r="N745" s="212"/>
      <c r="O745" s="212"/>
      <c r="P745" s="212"/>
      <c r="Q745" s="212"/>
      <c r="R745" s="212"/>
      <c r="S745" s="212"/>
      <c r="T745" s="213"/>
      <c r="AT745" s="214" t="s">
        <v>136</v>
      </c>
      <c r="AU745" s="214" t="s">
        <v>85</v>
      </c>
      <c r="AV745" s="11" t="s">
        <v>85</v>
      </c>
      <c r="AW745" s="11" t="s">
        <v>38</v>
      </c>
      <c r="AX745" s="11" t="s">
        <v>75</v>
      </c>
      <c r="AY745" s="214" t="s">
        <v>126</v>
      </c>
    </row>
    <row r="746" spans="2:51" s="11" customFormat="1" ht="13.5">
      <c r="B746" s="203"/>
      <c r="C746" s="204"/>
      <c r="D746" s="205" t="s">
        <v>136</v>
      </c>
      <c r="E746" s="206" t="s">
        <v>23</v>
      </c>
      <c r="F746" s="207" t="s">
        <v>940</v>
      </c>
      <c r="G746" s="204"/>
      <c r="H746" s="208">
        <v>41.6</v>
      </c>
      <c r="I746" s="209"/>
      <c r="J746" s="204"/>
      <c r="K746" s="204"/>
      <c r="L746" s="210"/>
      <c r="M746" s="211"/>
      <c r="N746" s="212"/>
      <c r="O746" s="212"/>
      <c r="P746" s="212"/>
      <c r="Q746" s="212"/>
      <c r="R746" s="212"/>
      <c r="S746" s="212"/>
      <c r="T746" s="213"/>
      <c r="AT746" s="214" t="s">
        <v>136</v>
      </c>
      <c r="AU746" s="214" t="s">
        <v>85</v>
      </c>
      <c r="AV746" s="11" t="s">
        <v>85</v>
      </c>
      <c r="AW746" s="11" t="s">
        <v>38</v>
      </c>
      <c r="AX746" s="11" t="s">
        <v>75</v>
      </c>
      <c r="AY746" s="214" t="s">
        <v>126</v>
      </c>
    </row>
    <row r="747" spans="2:51" s="11" customFormat="1" ht="13.5">
      <c r="B747" s="203"/>
      <c r="C747" s="204"/>
      <c r="D747" s="205" t="s">
        <v>136</v>
      </c>
      <c r="E747" s="206" t="s">
        <v>23</v>
      </c>
      <c r="F747" s="207" t="s">
        <v>941</v>
      </c>
      <c r="G747" s="204"/>
      <c r="H747" s="208">
        <v>41.6</v>
      </c>
      <c r="I747" s="209"/>
      <c r="J747" s="204"/>
      <c r="K747" s="204"/>
      <c r="L747" s="210"/>
      <c r="M747" s="211"/>
      <c r="N747" s="212"/>
      <c r="O747" s="212"/>
      <c r="P747" s="212"/>
      <c r="Q747" s="212"/>
      <c r="R747" s="212"/>
      <c r="S747" s="212"/>
      <c r="T747" s="213"/>
      <c r="AT747" s="214" t="s">
        <v>136</v>
      </c>
      <c r="AU747" s="214" t="s">
        <v>85</v>
      </c>
      <c r="AV747" s="11" t="s">
        <v>85</v>
      </c>
      <c r="AW747" s="11" t="s">
        <v>38</v>
      </c>
      <c r="AX747" s="11" t="s">
        <v>75</v>
      </c>
      <c r="AY747" s="214" t="s">
        <v>126</v>
      </c>
    </row>
    <row r="748" spans="2:51" s="11" customFormat="1" ht="13.5">
      <c r="B748" s="203"/>
      <c r="C748" s="204"/>
      <c r="D748" s="205" t="s">
        <v>136</v>
      </c>
      <c r="E748" s="206" t="s">
        <v>23</v>
      </c>
      <c r="F748" s="207" t="s">
        <v>942</v>
      </c>
      <c r="G748" s="204"/>
      <c r="H748" s="208">
        <v>62.4</v>
      </c>
      <c r="I748" s="209"/>
      <c r="J748" s="204"/>
      <c r="K748" s="204"/>
      <c r="L748" s="210"/>
      <c r="M748" s="211"/>
      <c r="N748" s="212"/>
      <c r="O748" s="212"/>
      <c r="P748" s="212"/>
      <c r="Q748" s="212"/>
      <c r="R748" s="212"/>
      <c r="S748" s="212"/>
      <c r="T748" s="213"/>
      <c r="AT748" s="214" t="s">
        <v>136</v>
      </c>
      <c r="AU748" s="214" t="s">
        <v>85</v>
      </c>
      <c r="AV748" s="11" t="s">
        <v>85</v>
      </c>
      <c r="AW748" s="11" t="s">
        <v>38</v>
      </c>
      <c r="AX748" s="11" t="s">
        <v>75</v>
      </c>
      <c r="AY748" s="214" t="s">
        <v>126</v>
      </c>
    </row>
    <row r="749" spans="2:51" s="11" customFormat="1" ht="13.5">
      <c r="B749" s="203"/>
      <c r="C749" s="204"/>
      <c r="D749" s="205" t="s">
        <v>136</v>
      </c>
      <c r="E749" s="206" t="s">
        <v>23</v>
      </c>
      <c r="F749" s="207" t="s">
        <v>943</v>
      </c>
      <c r="G749" s="204"/>
      <c r="H749" s="208">
        <v>17.399999999999999</v>
      </c>
      <c r="I749" s="209"/>
      <c r="J749" s="204"/>
      <c r="K749" s="204"/>
      <c r="L749" s="210"/>
      <c r="M749" s="211"/>
      <c r="N749" s="212"/>
      <c r="O749" s="212"/>
      <c r="P749" s="212"/>
      <c r="Q749" s="212"/>
      <c r="R749" s="212"/>
      <c r="S749" s="212"/>
      <c r="T749" s="213"/>
      <c r="AT749" s="214" t="s">
        <v>136</v>
      </c>
      <c r="AU749" s="214" t="s">
        <v>85</v>
      </c>
      <c r="AV749" s="11" t="s">
        <v>85</v>
      </c>
      <c r="AW749" s="11" t="s">
        <v>38</v>
      </c>
      <c r="AX749" s="11" t="s">
        <v>75</v>
      </c>
      <c r="AY749" s="214" t="s">
        <v>126</v>
      </c>
    </row>
    <row r="750" spans="2:51" s="11" customFormat="1" ht="13.5">
      <c r="B750" s="203"/>
      <c r="C750" s="204"/>
      <c r="D750" s="205" t="s">
        <v>136</v>
      </c>
      <c r="E750" s="206" t="s">
        <v>23</v>
      </c>
      <c r="F750" s="207" t="s">
        <v>944</v>
      </c>
      <c r="G750" s="204"/>
      <c r="H750" s="208">
        <v>28.8</v>
      </c>
      <c r="I750" s="209"/>
      <c r="J750" s="204"/>
      <c r="K750" s="204"/>
      <c r="L750" s="210"/>
      <c r="M750" s="211"/>
      <c r="N750" s="212"/>
      <c r="O750" s="212"/>
      <c r="P750" s="212"/>
      <c r="Q750" s="212"/>
      <c r="R750" s="212"/>
      <c r="S750" s="212"/>
      <c r="T750" s="213"/>
      <c r="AT750" s="214" t="s">
        <v>136</v>
      </c>
      <c r="AU750" s="214" t="s">
        <v>85</v>
      </c>
      <c r="AV750" s="11" t="s">
        <v>85</v>
      </c>
      <c r="AW750" s="11" t="s">
        <v>38</v>
      </c>
      <c r="AX750" s="11" t="s">
        <v>75</v>
      </c>
      <c r="AY750" s="214" t="s">
        <v>126</v>
      </c>
    </row>
    <row r="751" spans="2:51" s="11" customFormat="1" ht="13.5">
      <c r="B751" s="203"/>
      <c r="C751" s="204"/>
      <c r="D751" s="205" t="s">
        <v>136</v>
      </c>
      <c r="E751" s="206" t="s">
        <v>23</v>
      </c>
      <c r="F751" s="207" t="s">
        <v>945</v>
      </c>
      <c r="G751" s="204"/>
      <c r="H751" s="208">
        <v>14.6</v>
      </c>
      <c r="I751" s="209"/>
      <c r="J751" s="204"/>
      <c r="K751" s="204"/>
      <c r="L751" s="210"/>
      <c r="M751" s="211"/>
      <c r="N751" s="212"/>
      <c r="O751" s="212"/>
      <c r="P751" s="212"/>
      <c r="Q751" s="212"/>
      <c r="R751" s="212"/>
      <c r="S751" s="212"/>
      <c r="T751" s="213"/>
      <c r="AT751" s="214" t="s">
        <v>136</v>
      </c>
      <c r="AU751" s="214" t="s">
        <v>85</v>
      </c>
      <c r="AV751" s="11" t="s">
        <v>85</v>
      </c>
      <c r="AW751" s="11" t="s">
        <v>38</v>
      </c>
      <c r="AX751" s="11" t="s">
        <v>75</v>
      </c>
      <c r="AY751" s="214" t="s">
        <v>126</v>
      </c>
    </row>
    <row r="752" spans="2:51" s="11" customFormat="1" ht="13.5">
      <c r="B752" s="203"/>
      <c r="C752" s="204"/>
      <c r="D752" s="205" t="s">
        <v>136</v>
      </c>
      <c r="E752" s="206" t="s">
        <v>23</v>
      </c>
      <c r="F752" s="207" t="s">
        <v>946</v>
      </c>
      <c r="G752" s="204"/>
      <c r="H752" s="208">
        <v>17.600000000000001</v>
      </c>
      <c r="I752" s="209"/>
      <c r="J752" s="204"/>
      <c r="K752" s="204"/>
      <c r="L752" s="210"/>
      <c r="M752" s="211"/>
      <c r="N752" s="212"/>
      <c r="O752" s="212"/>
      <c r="P752" s="212"/>
      <c r="Q752" s="212"/>
      <c r="R752" s="212"/>
      <c r="S752" s="212"/>
      <c r="T752" s="213"/>
      <c r="AT752" s="214" t="s">
        <v>136</v>
      </c>
      <c r="AU752" s="214" t="s">
        <v>85</v>
      </c>
      <c r="AV752" s="11" t="s">
        <v>85</v>
      </c>
      <c r="AW752" s="11" t="s">
        <v>38</v>
      </c>
      <c r="AX752" s="11" t="s">
        <v>75</v>
      </c>
      <c r="AY752" s="214" t="s">
        <v>126</v>
      </c>
    </row>
    <row r="753" spans="2:51" s="11" customFormat="1" ht="13.5">
      <c r="B753" s="203"/>
      <c r="C753" s="204"/>
      <c r="D753" s="205" t="s">
        <v>136</v>
      </c>
      <c r="E753" s="206" t="s">
        <v>23</v>
      </c>
      <c r="F753" s="207" t="s">
        <v>947</v>
      </c>
      <c r="G753" s="204"/>
      <c r="H753" s="208">
        <v>12.76</v>
      </c>
      <c r="I753" s="209"/>
      <c r="J753" s="204"/>
      <c r="K753" s="204"/>
      <c r="L753" s="210"/>
      <c r="M753" s="211"/>
      <c r="N753" s="212"/>
      <c r="O753" s="212"/>
      <c r="P753" s="212"/>
      <c r="Q753" s="212"/>
      <c r="R753" s="212"/>
      <c r="S753" s="212"/>
      <c r="T753" s="213"/>
      <c r="AT753" s="214" t="s">
        <v>136</v>
      </c>
      <c r="AU753" s="214" t="s">
        <v>85</v>
      </c>
      <c r="AV753" s="11" t="s">
        <v>85</v>
      </c>
      <c r="AW753" s="11" t="s">
        <v>38</v>
      </c>
      <c r="AX753" s="11" t="s">
        <v>75</v>
      </c>
      <c r="AY753" s="214" t="s">
        <v>126</v>
      </c>
    </row>
    <row r="754" spans="2:51" s="11" customFormat="1" ht="13.5">
      <c r="B754" s="203"/>
      <c r="C754" s="204"/>
      <c r="D754" s="205" t="s">
        <v>136</v>
      </c>
      <c r="E754" s="206" t="s">
        <v>23</v>
      </c>
      <c r="F754" s="207" t="s">
        <v>948</v>
      </c>
      <c r="G754" s="204"/>
      <c r="H754" s="208">
        <v>9</v>
      </c>
      <c r="I754" s="209"/>
      <c r="J754" s="204"/>
      <c r="K754" s="204"/>
      <c r="L754" s="210"/>
      <c r="M754" s="211"/>
      <c r="N754" s="212"/>
      <c r="O754" s="212"/>
      <c r="P754" s="212"/>
      <c r="Q754" s="212"/>
      <c r="R754" s="212"/>
      <c r="S754" s="212"/>
      <c r="T754" s="213"/>
      <c r="AT754" s="214" t="s">
        <v>136</v>
      </c>
      <c r="AU754" s="214" t="s">
        <v>85</v>
      </c>
      <c r="AV754" s="11" t="s">
        <v>85</v>
      </c>
      <c r="AW754" s="11" t="s">
        <v>38</v>
      </c>
      <c r="AX754" s="11" t="s">
        <v>75</v>
      </c>
      <c r="AY754" s="214" t="s">
        <v>126</v>
      </c>
    </row>
    <row r="755" spans="2:51" s="11" customFormat="1" ht="13.5">
      <c r="B755" s="203"/>
      <c r="C755" s="204"/>
      <c r="D755" s="205" t="s">
        <v>136</v>
      </c>
      <c r="E755" s="206" t="s">
        <v>23</v>
      </c>
      <c r="F755" s="207" t="s">
        <v>949</v>
      </c>
      <c r="G755" s="204"/>
      <c r="H755" s="208">
        <v>27.4</v>
      </c>
      <c r="I755" s="209"/>
      <c r="J755" s="204"/>
      <c r="K755" s="204"/>
      <c r="L755" s="210"/>
      <c r="M755" s="211"/>
      <c r="N755" s="212"/>
      <c r="O755" s="212"/>
      <c r="P755" s="212"/>
      <c r="Q755" s="212"/>
      <c r="R755" s="212"/>
      <c r="S755" s="212"/>
      <c r="T755" s="213"/>
      <c r="AT755" s="214" t="s">
        <v>136</v>
      </c>
      <c r="AU755" s="214" t="s">
        <v>85</v>
      </c>
      <c r="AV755" s="11" t="s">
        <v>85</v>
      </c>
      <c r="AW755" s="11" t="s">
        <v>38</v>
      </c>
      <c r="AX755" s="11" t="s">
        <v>75</v>
      </c>
      <c r="AY755" s="214" t="s">
        <v>126</v>
      </c>
    </row>
    <row r="756" spans="2:51" s="11" customFormat="1" ht="13.5">
      <c r="B756" s="203"/>
      <c r="C756" s="204"/>
      <c r="D756" s="205" t="s">
        <v>136</v>
      </c>
      <c r="E756" s="206" t="s">
        <v>23</v>
      </c>
      <c r="F756" s="207" t="s">
        <v>950</v>
      </c>
      <c r="G756" s="204"/>
      <c r="H756" s="208">
        <v>14.8</v>
      </c>
      <c r="I756" s="209"/>
      <c r="J756" s="204"/>
      <c r="K756" s="204"/>
      <c r="L756" s="210"/>
      <c r="M756" s="211"/>
      <c r="N756" s="212"/>
      <c r="O756" s="212"/>
      <c r="P756" s="212"/>
      <c r="Q756" s="212"/>
      <c r="R756" s="212"/>
      <c r="S756" s="212"/>
      <c r="T756" s="213"/>
      <c r="AT756" s="214" t="s">
        <v>136</v>
      </c>
      <c r="AU756" s="214" t="s">
        <v>85</v>
      </c>
      <c r="AV756" s="11" t="s">
        <v>85</v>
      </c>
      <c r="AW756" s="11" t="s">
        <v>38</v>
      </c>
      <c r="AX756" s="11" t="s">
        <v>75</v>
      </c>
      <c r="AY756" s="214" t="s">
        <v>126</v>
      </c>
    </row>
    <row r="757" spans="2:51" s="11" customFormat="1" ht="13.5">
      <c r="B757" s="203"/>
      <c r="C757" s="204"/>
      <c r="D757" s="205" t="s">
        <v>136</v>
      </c>
      <c r="E757" s="206" t="s">
        <v>23</v>
      </c>
      <c r="F757" s="207" t="s">
        <v>951</v>
      </c>
      <c r="G757" s="204"/>
      <c r="H757" s="208">
        <v>14.8</v>
      </c>
      <c r="I757" s="209"/>
      <c r="J757" s="204"/>
      <c r="K757" s="204"/>
      <c r="L757" s="210"/>
      <c r="M757" s="211"/>
      <c r="N757" s="212"/>
      <c r="O757" s="212"/>
      <c r="P757" s="212"/>
      <c r="Q757" s="212"/>
      <c r="R757" s="212"/>
      <c r="S757" s="212"/>
      <c r="T757" s="213"/>
      <c r="AT757" s="214" t="s">
        <v>136</v>
      </c>
      <c r="AU757" s="214" t="s">
        <v>85</v>
      </c>
      <c r="AV757" s="11" t="s">
        <v>85</v>
      </c>
      <c r="AW757" s="11" t="s">
        <v>38</v>
      </c>
      <c r="AX757" s="11" t="s">
        <v>75</v>
      </c>
      <c r="AY757" s="214" t="s">
        <v>126</v>
      </c>
    </row>
    <row r="758" spans="2:51" s="11" customFormat="1" ht="13.5">
      <c r="B758" s="203"/>
      <c r="C758" s="204"/>
      <c r="D758" s="205" t="s">
        <v>136</v>
      </c>
      <c r="E758" s="206" t="s">
        <v>23</v>
      </c>
      <c r="F758" s="207" t="s">
        <v>952</v>
      </c>
      <c r="G758" s="204"/>
      <c r="H758" s="208">
        <v>36</v>
      </c>
      <c r="I758" s="209"/>
      <c r="J758" s="204"/>
      <c r="K758" s="204"/>
      <c r="L758" s="210"/>
      <c r="M758" s="211"/>
      <c r="N758" s="212"/>
      <c r="O758" s="212"/>
      <c r="P758" s="212"/>
      <c r="Q758" s="212"/>
      <c r="R758" s="212"/>
      <c r="S758" s="212"/>
      <c r="T758" s="213"/>
      <c r="AT758" s="214" t="s">
        <v>136</v>
      </c>
      <c r="AU758" s="214" t="s">
        <v>85</v>
      </c>
      <c r="AV758" s="11" t="s">
        <v>85</v>
      </c>
      <c r="AW758" s="11" t="s">
        <v>38</v>
      </c>
      <c r="AX758" s="11" t="s">
        <v>75</v>
      </c>
      <c r="AY758" s="214" t="s">
        <v>126</v>
      </c>
    </row>
    <row r="759" spans="2:51" s="11" customFormat="1" ht="13.5">
      <c r="B759" s="203"/>
      <c r="C759" s="204"/>
      <c r="D759" s="205" t="s">
        <v>136</v>
      </c>
      <c r="E759" s="206" t="s">
        <v>23</v>
      </c>
      <c r="F759" s="207" t="s">
        <v>953</v>
      </c>
      <c r="G759" s="204"/>
      <c r="H759" s="208">
        <v>18</v>
      </c>
      <c r="I759" s="209"/>
      <c r="J759" s="204"/>
      <c r="K759" s="204"/>
      <c r="L759" s="210"/>
      <c r="M759" s="211"/>
      <c r="N759" s="212"/>
      <c r="O759" s="212"/>
      <c r="P759" s="212"/>
      <c r="Q759" s="212"/>
      <c r="R759" s="212"/>
      <c r="S759" s="212"/>
      <c r="T759" s="213"/>
      <c r="AT759" s="214" t="s">
        <v>136</v>
      </c>
      <c r="AU759" s="214" t="s">
        <v>85</v>
      </c>
      <c r="AV759" s="11" t="s">
        <v>85</v>
      </c>
      <c r="AW759" s="11" t="s">
        <v>38</v>
      </c>
      <c r="AX759" s="11" t="s">
        <v>75</v>
      </c>
      <c r="AY759" s="214" t="s">
        <v>126</v>
      </c>
    </row>
    <row r="760" spans="2:51" s="11" customFormat="1" ht="13.5">
      <c r="B760" s="203"/>
      <c r="C760" s="204"/>
      <c r="D760" s="205" t="s">
        <v>136</v>
      </c>
      <c r="E760" s="206" t="s">
        <v>23</v>
      </c>
      <c r="F760" s="207" t="s">
        <v>954</v>
      </c>
      <c r="G760" s="204"/>
      <c r="H760" s="208">
        <v>18</v>
      </c>
      <c r="I760" s="209"/>
      <c r="J760" s="204"/>
      <c r="K760" s="204"/>
      <c r="L760" s="210"/>
      <c r="M760" s="211"/>
      <c r="N760" s="212"/>
      <c r="O760" s="212"/>
      <c r="P760" s="212"/>
      <c r="Q760" s="212"/>
      <c r="R760" s="212"/>
      <c r="S760" s="212"/>
      <c r="T760" s="213"/>
      <c r="AT760" s="214" t="s">
        <v>136</v>
      </c>
      <c r="AU760" s="214" t="s">
        <v>85</v>
      </c>
      <c r="AV760" s="11" t="s">
        <v>85</v>
      </c>
      <c r="AW760" s="11" t="s">
        <v>38</v>
      </c>
      <c r="AX760" s="11" t="s">
        <v>75</v>
      </c>
      <c r="AY760" s="214" t="s">
        <v>126</v>
      </c>
    </row>
    <row r="761" spans="2:51" s="11" customFormat="1" ht="13.5">
      <c r="B761" s="203"/>
      <c r="C761" s="204"/>
      <c r="D761" s="205" t="s">
        <v>136</v>
      </c>
      <c r="E761" s="206" t="s">
        <v>23</v>
      </c>
      <c r="F761" s="207" t="s">
        <v>955</v>
      </c>
      <c r="G761" s="204"/>
      <c r="H761" s="208">
        <v>10.199999999999999</v>
      </c>
      <c r="I761" s="209"/>
      <c r="J761" s="204"/>
      <c r="K761" s="204"/>
      <c r="L761" s="210"/>
      <c r="M761" s="211"/>
      <c r="N761" s="212"/>
      <c r="O761" s="212"/>
      <c r="P761" s="212"/>
      <c r="Q761" s="212"/>
      <c r="R761" s="212"/>
      <c r="S761" s="212"/>
      <c r="T761" s="213"/>
      <c r="AT761" s="214" t="s">
        <v>136</v>
      </c>
      <c r="AU761" s="214" t="s">
        <v>85</v>
      </c>
      <c r="AV761" s="11" t="s">
        <v>85</v>
      </c>
      <c r="AW761" s="11" t="s">
        <v>38</v>
      </c>
      <c r="AX761" s="11" t="s">
        <v>75</v>
      </c>
      <c r="AY761" s="214" t="s">
        <v>126</v>
      </c>
    </row>
    <row r="762" spans="2:51" s="11" customFormat="1" ht="13.5">
      <c r="B762" s="203"/>
      <c r="C762" s="204"/>
      <c r="D762" s="205" t="s">
        <v>136</v>
      </c>
      <c r="E762" s="206" t="s">
        <v>23</v>
      </c>
      <c r="F762" s="207" t="s">
        <v>956</v>
      </c>
      <c r="G762" s="204"/>
      <c r="H762" s="208">
        <v>26.4</v>
      </c>
      <c r="I762" s="209"/>
      <c r="J762" s="204"/>
      <c r="K762" s="204"/>
      <c r="L762" s="210"/>
      <c r="M762" s="211"/>
      <c r="N762" s="212"/>
      <c r="O762" s="212"/>
      <c r="P762" s="212"/>
      <c r="Q762" s="212"/>
      <c r="R762" s="212"/>
      <c r="S762" s="212"/>
      <c r="T762" s="213"/>
      <c r="AT762" s="214" t="s">
        <v>136</v>
      </c>
      <c r="AU762" s="214" t="s">
        <v>85</v>
      </c>
      <c r="AV762" s="11" t="s">
        <v>85</v>
      </c>
      <c r="AW762" s="11" t="s">
        <v>38</v>
      </c>
      <c r="AX762" s="11" t="s">
        <v>75</v>
      </c>
      <c r="AY762" s="214" t="s">
        <v>126</v>
      </c>
    </row>
    <row r="763" spans="2:51" s="11" customFormat="1" ht="13.5">
      <c r="B763" s="203"/>
      <c r="C763" s="204"/>
      <c r="D763" s="205" t="s">
        <v>136</v>
      </c>
      <c r="E763" s="206" t="s">
        <v>23</v>
      </c>
      <c r="F763" s="207" t="s">
        <v>957</v>
      </c>
      <c r="G763" s="204"/>
      <c r="H763" s="208">
        <v>14.4</v>
      </c>
      <c r="I763" s="209"/>
      <c r="J763" s="204"/>
      <c r="K763" s="204"/>
      <c r="L763" s="210"/>
      <c r="M763" s="211"/>
      <c r="N763" s="212"/>
      <c r="O763" s="212"/>
      <c r="P763" s="212"/>
      <c r="Q763" s="212"/>
      <c r="R763" s="212"/>
      <c r="S763" s="212"/>
      <c r="T763" s="213"/>
      <c r="AT763" s="214" t="s">
        <v>136</v>
      </c>
      <c r="AU763" s="214" t="s">
        <v>85</v>
      </c>
      <c r="AV763" s="11" t="s">
        <v>85</v>
      </c>
      <c r="AW763" s="11" t="s">
        <v>38</v>
      </c>
      <c r="AX763" s="11" t="s">
        <v>75</v>
      </c>
      <c r="AY763" s="214" t="s">
        <v>126</v>
      </c>
    </row>
    <row r="764" spans="2:51" s="11" customFormat="1" ht="13.5">
      <c r="B764" s="203"/>
      <c r="C764" s="204"/>
      <c r="D764" s="205" t="s">
        <v>136</v>
      </c>
      <c r="E764" s="206" t="s">
        <v>23</v>
      </c>
      <c r="F764" s="207" t="s">
        <v>958</v>
      </c>
      <c r="G764" s="204"/>
      <c r="H764" s="208">
        <v>58.4</v>
      </c>
      <c r="I764" s="209"/>
      <c r="J764" s="204"/>
      <c r="K764" s="204"/>
      <c r="L764" s="210"/>
      <c r="M764" s="211"/>
      <c r="N764" s="212"/>
      <c r="O764" s="212"/>
      <c r="P764" s="212"/>
      <c r="Q764" s="212"/>
      <c r="R764" s="212"/>
      <c r="S764" s="212"/>
      <c r="T764" s="213"/>
      <c r="AT764" s="214" t="s">
        <v>136</v>
      </c>
      <c r="AU764" s="214" t="s">
        <v>85</v>
      </c>
      <c r="AV764" s="11" t="s">
        <v>85</v>
      </c>
      <c r="AW764" s="11" t="s">
        <v>38</v>
      </c>
      <c r="AX764" s="11" t="s">
        <v>75</v>
      </c>
      <c r="AY764" s="214" t="s">
        <v>126</v>
      </c>
    </row>
    <row r="765" spans="2:51" s="11" customFormat="1" ht="13.5">
      <c r="B765" s="203"/>
      <c r="C765" s="204"/>
      <c r="D765" s="205" t="s">
        <v>136</v>
      </c>
      <c r="E765" s="206" t="s">
        <v>23</v>
      </c>
      <c r="F765" s="207" t="s">
        <v>959</v>
      </c>
      <c r="G765" s="204"/>
      <c r="H765" s="208">
        <v>58.4</v>
      </c>
      <c r="I765" s="209"/>
      <c r="J765" s="204"/>
      <c r="K765" s="204"/>
      <c r="L765" s="210"/>
      <c r="M765" s="211"/>
      <c r="N765" s="212"/>
      <c r="O765" s="212"/>
      <c r="P765" s="212"/>
      <c r="Q765" s="212"/>
      <c r="R765" s="212"/>
      <c r="S765" s="212"/>
      <c r="T765" s="213"/>
      <c r="AT765" s="214" t="s">
        <v>136</v>
      </c>
      <c r="AU765" s="214" t="s">
        <v>85</v>
      </c>
      <c r="AV765" s="11" t="s">
        <v>85</v>
      </c>
      <c r="AW765" s="11" t="s">
        <v>38</v>
      </c>
      <c r="AX765" s="11" t="s">
        <v>75</v>
      </c>
      <c r="AY765" s="214" t="s">
        <v>126</v>
      </c>
    </row>
    <row r="766" spans="2:51" s="11" customFormat="1" ht="13.5">
      <c r="B766" s="203"/>
      <c r="C766" s="204"/>
      <c r="D766" s="205" t="s">
        <v>136</v>
      </c>
      <c r="E766" s="206" t="s">
        <v>23</v>
      </c>
      <c r="F766" s="207" t="s">
        <v>960</v>
      </c>
      <c r="G766" s="204"/>
      <c r="H766" s="208">
        <v>17.2</v>
      </c>
      <c r="I766" s="209"/>
      <c r="J766" s="204"/>
      <c r="K766" s="204"/>
      <c r="L766" s="210"/>
      <c r="M766" s="211"/>
      <c r="N766" s="212"/>
      <c r="O766" s="212"/>
      <c r="P766" s="212"/>
      <c r="Q766" s="212"/>
      <c r="R766" s="212"/>
      <c r="S766" s="212"/>
      <c r="T766" s="213"/>
      <c r="AT766" s="214" t="s">
        <v>136</v>
      </c>
      <c r="AU766" s="214" t="s">
        <v>85</v>
      </c>
      <c r="AV766" s="11" t="s">
        <v>85</v>
      </c>
      <c r="AW766" s="11" t="s">
        <v>38</v>
      </c>
      <c r="AX766" s="11" t="s">
        <v>75</v>
      </c>
      <c r="AY766" s="214" t="s">
        <v>126</v>
      </c>
    </row>
    <row r="767" spans="2:51" s="11" customFormat="1" ht="13.5">
      <c r="B767" s="203"/>
      <c r="C767" s="204"/>
      <c r="D767" s="205" t="s">
        <v>136</v>
      </c>
      <c r="E767" s="206" t="s">
        <v>23</v>
      </c>
      <c r="F767" s="207" t="s">
        <v>961</v>
      </c>
      <c r="G767" s="204"/>
      <c r="H767" s="208">
        <v>17.2</v>
      </c>
      <c r="I767" s="209"/>
      <c r="J767" s="204"/>
      <c r="K767" s="204"/>
      <c r="L767" s="210"/>
      <c r="M767" s="211"/>
      <c r="N767" s="212"/>
      <c r="O767" s="212"/>
      <c r="P767" s="212"/>
      <c r="Q767" s="212"/>
      <c r="R767" s="212"/>
      <c r="S767" s="212"/>
      <c r="T767" s="213"/>
      <c r="AT767" s="214" t="s">
        <v>136</v>
      </c>
      <c r="AU767" s="214" t="s">
        <v>85</v>
      </c>
      <c r="AV767" s="11" t="s">
        <v>85</v>
      </c>
      <c r="AW767" s="11" t="s">
        <v>38</v>
      </c>
      <c r="AX767" s="11" t="s">
        <v>75</v>
      </c>
      <c r="AY767" s="214" t="s">
        <v>126</v>
      </c>
    </row>
    <row r="768" spans="2:51" s="11" customFormat="1" ht="13.5">
      <c r="B768" s="203"/>
      <c r="C768" s="204"/>
      <c r="D768" s="205" t="s">
        <v>136</v>
      </c>
      <c r="E768" s="206" t="s">
        <v>23</v>
      </c>
      <c r="F768" s="207" t="s">
        <v>962</v>
      </c>
      <c r="G768" s="204"/>
      <c r="H768" s="208">
        <v>11.84</v>
      </c>
      <c r="I768" s="209"/>
      <c r="J768" s="204"/>
      <c r="K768" s="204"/>
      <c r="L768" s="210"/>
      <c r="M768" s="211"/>
      <c r="N768" s="212"/>
      <c r="O768" s="212"/>
      <c r="P768" s="212"/>
      <c r="Q768" s="212"/>
      <c r="R768" s="212"/>
      <c r="S768" s="212"/>
      <c r="T768" s="213"/>
      <c r="AT768" s="214" t="s">
        <v>136</v>
      </c>
      <c r="AU768" s="214" t="s">
        <v>85</v>
      </c>
      <c r="AV768" s="11" t="s">
        <v>85</v>
      </c>
      <c r="AW768" s="11" t="s">
        <v>38</v>
      </c>
      <c r="AX768" s="11" t="s">
        <v>75</v>
      </c>
      <c r="AY768" s="214" t="s">
        <v>126</v>
      </c>
    </row>
    <row r="769" spans="2:65" s="11" customFormat="1" ht="13.5">
      <c r="B769" s="203"/>
      <c r="C769" s="204"/>
      <c r="D769" s="205" t="s">
        <v>136</v>
      </c>
      <c r="E769" s="206" t="s">
        <v>23</v>
      </c>
      <c r="F769" s="207" t="s">
        <v>963</v>
      </c>
      <c r="G769" s="204"/>
      <c r="H769" s="208">
        <v>11.84</v>
      </c>
      <c r="I769" s="209"/>
      <c r="J769" s="204"/>
      <c r="K769" s="204"/>
      <c r="L769" s="210"/>
      <c r="M769" s="211"/>
      <c r="N769" s="212"/>
      <c r="O769" s="212"/>
      <c r="P769" s="212"/>
      <c r="Q769" s="212"/>
      <c r="R769" s="212"/>
      <c r="S769" s="212"/>
      <c r="T769" s="213"/>
      <c r="AT769" s="214" t="s">
        <v>136</v>
      </c>
      <c r="AU769" s="214" t="s">
        <v>85</v>
      </c>
      <c r="AV769" s="11" t="s">
        <v>85</v>
      </c>
      <c r="AW769" s="11" t="s">
        <v>38</v>
      </c>
      <c r="AX769" s="11" t="s">
        <v>75</v>
      </c>
      <c r="AY769" s="214" t="s">
        <v>126</v>
      </c>
    </row>
    <row r="770" spans="2:65" s="11" customFormat="1" ht="13.5">
      <c r="B770" s="203"/>
      <c r="C770" s="204"/>
      <c r="D770" s="205" t="s">
        <v>136</v>
      </c>
      <c r="E770" s="206" t="s">
        <v>23</v>
      </c>
      <c r="F770" s="207" t="s">
        <v>964</v>
      </c>
      <c r="G770" s="204"/>
      <c r="H770" s="208">
        <v>29.52</v>
      </c>
      <c r="I770" s="209"/>
      <c r="J770" s="204"/>
      <c r="K770" s="204"/>
      <c r="L770" s="210"/>
      <c r="M770" s="211"/>
      <c r="N770" s="212"/>
      <c r="O770" s="212"/>
      <c r="P770" s="212"/>
      <c r="Q770" s="212"/>
      <c r="R770" s="212"/>
      <c r="S770" s="212"/>
      <c r="T770" s="213"/>
      <c r="AT770" s="214" t="s">
        <v>136</v>
      </c>
      <c r="AU770" s="214" t="s">
        <v>85</v>
      </c>
      <c r="AV770" s="11" t="s">
        <v>85</v>
      </c>
      <c r="AW770" s="11" t="s">
        <v>38</v>
      </c>
      <c r="AX770" s="11" t="s">
        <v>75</v>
      </c>
      <c r="AY770" s="214" t="s">
        <v>126</v>
      </c>
    </row>
    <row r="771" spans="2:65" s="11" customFormat="1" ht="13.5">
      <c r="B771" s="203"/>
      <c r="C771" s="204"/>
      <c r="D771" s="205" t="s">
        <v>136</v>
      </c>
      <c r="E771" s="206" t="s">
        <v>23</v>
      </c>
      <c r="F771" s="207" t="s">
        <v>965</v>
      </c>
      <c r="G771" s="204"/>
      <c r="H771" s="208">
        <v>29.52</v>
      </c>
      <c r="I771" s="209"/>
      <c r="J771" s="204"/>
      <c r="K771" s="204"/>
      <c r="L771" s="210"/>
      <c r="M771" s="211"/>
      <c r="N771" s="212"/>
      <c r="O771" s="212"/>
      <c r="P771" s="212"/>
      <c r="Q771" s="212"/>
      <c r="R771" s="212"/>
      <c r="S771" s="212"/>
      <c r="T771" s="213"/>
      <c r="AT771" s="214" t="s">
        <v>136</v>
      </c>
      <c r="AU771" s="214" t="s">
        <v>85</v>
      </c>
      <c r="AV771" s="11" t="s">
        <v>85</v>
      </c>
      <c r="AW771" s="11" t="s">
        <v>38</v>
      </c>
      <c r="AX771" s="11" t="s">
        <v>75</v>
      </c>
      <c r="AY771" s="214" t="s">
        <v>126</v>
      </c>
    </row>
    <row r="772" spans="2:65" s="11" customFormat="1" ht="13.5">
      <c r="B772" s="203"/>
      <c r="C772" s="204"/>
      <c r="D772" s="205" t="s">
        <v>136</v>
      </c>
      <c r="E772" s="206" t="s">
        <v>23</v>
      </c>
      <c r="F772" s="207" t="s">
        <v>966</v>
      </c>
      <c r="G772" s="204"/>
      <c r="H772" s="208">
        <v>26.4</v>
      </c>
      <c r="I772" s="209"/>
      <c r="J772" s="204"/>
      <c r="K772" s="204"/>
      <c r="L772" s="210"/>
      <c r="M772" s="211"/>
      <c r="N772" s="212"/>
      <c r="O772" s="212"/>
      <c r="P772" s="212"/>
      <c r="Q772" s="212"/>
      <c r="R772" s="212"/>
      <c r="S772" s="212"/>
      <c r="T772" s="213"/>
      <c r="AT772" s="214" t="s">
        <v>136</v>
      </c>
      <c r="AU772" s="214" t="s">
        <v>85</v>
      </c>
      <c r="AV772" s="11" t="s">
        <v>85</v>
      </c>
      <c r="AW772" s="11" t="s">
        <v>38</v>
      </c>
      <c r="AX772" s="11" t="s">
        <v>75</v>
      </c>
      <c r="AY772" s="214" t="s">
        <v>126</v>
      </c>
    </row>
    <row r="773" spans="2:65" s="12" customFormat="1" ht="13.5">
      <c r="B773" s="215"/>
      <c r="C773" s="216"/>
      <c r="D773" s="205" t="s">
        <v>136</v>
      </c>
      <c r="E773" s="217" t="s">
        <v>23</v>
      </c>
      <c r="F773" s="218" t="s">
        <v>150</v>
      </c>
      <c r="G773" s="216"/>
      <c r="H773" s="219">
        <v>1614.92</v>
      </c>
      <c r="I773" s="220"/>
      <c r="J773" s="216"/>
      <c r="K773" s="216"/>
      <c r="L773" s="221"/>
      <c r="M773" s="222"/>
      <c r="N773" s="223"/>
      <c r="O773" s="223"/>
      <c r="P773" s="223"/>
      <c r="Q773" s="223"/>
      <c r="R773" s="223"/>
      <c r="S773" s="223"/>
      <c r="T773" s="224"/>
      <c r="AT773" s="225" t="s">
        <v>136</v>
      </c>
      <c r="AU773" s="225" t="s">
        <v>85</v>
      </c>
      <c r="AV773" s="12" t="s">
        <v>134</v>
      </c>
      <c r="AW773" s="12" t="s">
        <v>38</v>
      </c>
      <c r="AX773" s="12" t="s">
        <v>80</v>
      </c>
      <c r="AY773" s="225" t="s">
        <v>126</v>
      </c>
    </row>
    <row r="774" spans="2:65" s="11" customFormat="1" ht="13.5">
      <c r="B774" s="203"/>
      <c r="C774" s="204"/>
      <c r="D774" s="205" t="s">
        <v>136</v>
      </c>
      <c r="E774" s="204"/>
      <c r="F774" s="207" t="s">
        <v>967</v>
      </c>
      <c r="G774" s="204"/>
      <c r="H774" s="208">
        <v>1695.6659999999999</v>
      </c>
      <c r="I774" s="209"/>
      <c r="J774" s="204"/>
      <c r="K774" s="204"/>
      <c r="L774" s="210"/>
      <c r="M774" s="211"/>
      <c r="N774" s="212"/>
      <c r="O774" s="212"/>
      <c r="P774" s="212"/>
      <c r="Q774" s="212"/>
      <c r="R774" s="212"/>
      <c r="S774" s="212"/>
      <c r="T774" s="213"/>
      <c r="AT774" s="214" t="s">
        <v>136</v>
      </c>
      <c r="AU774" s="214" t="s">
        <v>85</v>
      </c>
      <c r="AV774" s="11" t="s">
        <v>85</v>
      </c>
      <c r="AW774" s="11" t="s">
        <v>6</v>
      </c>
      <c r="AX774" s="11" t="s">
        <v>80</v>
      </c>
      <c r="AY774" s="214" t="s">
        <v>126</v>
      </c>
    </row>
    <row r="775" spans="2:65" s="1" customFormat="1" ht="25.5" customHeight="1">
      <c r="B775" s="41"/>
      <c r="C775" s="191" t="s">
        <v>968</v>
      </c>
      <c r="D775" s="191" t="s">
        <v>129</v>
      </c>
      <c r="E775" s="192" t="s">
        <v>969</v>
      </c>
      <c r="F775" s="193" t="s">
        <v>970</v>
      </c>
      <c r="G775" s="194" t="s">
        <v>140</v>
      </c>
      <c r="H775" s="195">
        <v>35.677999999999997</v>
      </c>
      <c r="I775" s="196"/>
      <c r="J775" s="197">
        <f>ROUND(I775*H775,2)</f>
        <v>0</v>
      </c>
      <c r="K775" s="193" t="s">
        <v>133</v>
      </c>
      <c r="L775" s="61"/>
      <c r="M775" s="198" t="s">
        <v>23</v>
      </c>
      <c r="N775" s="199" t="s">
        <v>46</v>
      </c>
      <c r="O775" s="42"/>
      <c r="P775" s="200">
        <f>O775*H775</f>
        <v>0</v>
      </c>
      <c r="Q775" s="200">
        <v>0</v>
      </c>
      <c r="R775" s="200">
        <f>Q775*H775</f>
        <v>0</v>
      </c>
      <c r="S775" s="200">
        <v>0</v>
      </c>
      <c r="T775" s="201">
        <f>S775*H775</f>
        <v>0</v>
      </c>
      <c r="AR775" s="23" t="s">
        <v>344</v>
      </c>
      <c r="AT775" s="23" t="s">
        <v>129</v>
      </c>
      <c r="AU775" s="23" t="s">
        <v>85</v>
      </c>
      <c r="AY775" s="23" t="s">
        <v>126</v>
      </c>
      <c r="BE775" s="202">
        <f>IF(N775="základní",J775,0)</f>
        <v>0</v>
      </c>
      <c r="BF775" s="202">
        <f>IF(N775="snížená",J775,0)</f>
        <v>0</v>
      </c>
      <c r="BG775" s="202">
        <f>IF(N775="zákl. přenesená",J775,0)</f>
        <v>0</v>
      </c>
      <c r="BH775" s="202">
        <f>IF(N775="sníž. přenesená",J775,0)</f>
        <v>0</v>
      </c>
      <c r="BI775" s="202">
        <f>IF(N775="nulová",J775,0)</f>
        <v>0</v>
      </c>
      <c r="BJ775" s="23" t="s">
        <v>80</v>
      </c>
      <c r="BK775" s="202">
        <f>ROUND(I775*H775,2)</f>
        <v>0</v>
      </c>
      <c r="BL775" s="23" t="s">
        <v>344</v>
      </c>
      <c r="BM775" s="23" t="s">
        <v>971</v>
      </c>
    </row>
    <row r="776" spans="2:65" s="13" customFormat="1" ht="13.5">
      <c r="B776" s="236"/>
      <c r="C776" s="237"/>
      <c r="D776" s="205" t="s">
        <v>136</v>
      </c>
      <c r="E776" s="238" t="s">
        <v>23</v>
      </c>
      <c r="F776" s="239" t="s">
        <v>452</v>
      </c>
      <c r="G776" s="237"/>
      <c r="H776" s="238" t="s">
        <v>23</v>
      </c>
      <c r="I776" s="240"/>
      <c r="J776" s="237"/>
      <c r="K776" s="237"/>
      <c r="L776" s="241"/>
      <c r="M776" s="242"/>
      <c r="N776" s="243"/>
      <c r="O776" s="243"/>
      <c r="P776" s="243"/>
      <c r="Q776" s="243"/>
      <c r="R776" s="243"/>
      <c r="S776" s="243"/>
      <c r="T776" s="244"/>
      <c r="AT776" s="245" t="s">
        <v>136</v>
      </c>
      <c r="AU776" s="245" t="s">
        <v>85</v>
      </c>
      <c r="AV776" s="13" t="s">
        <v>80</v>
      </c>
      <c r="AW776" s="13" t="s">
        <v>38</v>
      </c>
      <c r="AX776" s="13" t="s">
        <v>75</v>
      </c>
      <c r="AY776" s="245" t="s">
        <v>126</v>
      </c>
    </row>
    <row r="777" spans="2:65" s="11" customFormat="1" ht="13.5">
      <c r="B777" s="203"/>
      <c r="C777" s="204"/>
      <c r="D777" s="205" t="s">
        <v>136</v>
      </c>
      <c r="E777" s="206" t="s">
        <v>23</v>
      </c>
      <c r="F777" s="207" t="s">
        <v>453</v>
      </c>
      <c r="G777" s="204"/>
      <c r="H777" s="208">
        <v>35.677999999999997</v>
      </c>
      <c r="I777" s="209"/>
      <c r="J777" s="204"/>
      <c r="K777" s="204"/>
      <c r="L777" s="210"/>
      <c r="M777" s="211"/>
      <c r="N777" s="212"/>
      <c r="O777" s="212"/>
      <c r="P777" s="212"/>
      <c r="Q777" s="212"/>
      <c r="R777" s="212"/>
      <c r="S777" s="212"/>
      <c r="T777" s="213"/>
      <c r="AT777" s="214" t="s">
        <v>136</v>
      </c>
      <c r="AU777" s="214" t="s">
        <v>85</v>
      </c>
      <c r="AV777" s="11" t="s">
        <v>85</v>
      </c>
      <c r="AW777" s="11" t="s">
        <v>38</v>
      </c>
      <c r="AX777" s="11" t="s">
        <v>75</v>
      </c>
      <c r="AY777" s="214" t="s">
        <v>126</v>
      </c>
    </row>
    <row r="778" spans="2:65" s="12" customFormat="1" ht="13.5">
      <c r="B778" s="215"/>
      <c r="C778" s="216"/>
      <c r="D778" s="205" t="s">
        <v>136</v>
      </c>
      <c r="E778" s="217" t="s">
        <v>23</v>
      </c>
      <c r="F778" s="218" t="s">
        <v>150</v>
      </c>
      <c r="G778" s="216"/>
      <c r="H778" s="219">
        <v>35.677999999999997</v>
      </c>
      <c r="I778" s="220"/>
      <c r="J778" s="216"/>
      <c r="K778" s="216"/>
      <c r="L778" s="221"/>
      <c r="M778" s="222"/>
      <c r="N778" s="223"/>
      <c r="O778" s="223"/>
      <c r="P778" s="223"/>
      <c r="Q778" s="223"/>
      <c r="R778" s="223"/>
      <c r="S778" s="223"/>
      <c r="T778" s="224"/>
      <c r="AT778" s="225" t="s">
        <v>136</v>
      </c>
      <c r="AU778" s="225" t="s">
        <v>85</v>
      </c>
      <c r="AV778" s="12" t="s">
        <v>134</v>
      </c>
      <c r="AW778" s="12" t="s">
        <v>38</v>
      </c>
      <c r="AX778" s="12" t="s">
        <v>80</v>
      </c>
      <c r="AY778" s="225" t="s">
        <v>126</v>
      </c>
    </row>
    <row r="779" spans="2:65" s="1" customFormat="1" ht="16.5" customHeight="1">
      <c r="B779" s="41"/>
      <c r="C779" s="226" t="s">
        <v>972</v>
      </c>
      <c r="D779" s="226" t="s">
        <v>210</v>
      </c>
      <c r="E779" s="227" t="s">
        <v>919</v>
      </c>
      <c r="F779" s="228" t="s">
        <v>920</v>
      </c>
      <c r="G779" s="229" t="s">
        <v>140</v>
      </c>
      <c r="H779" s="230">
        <v>37.462000000000003</v>
      </c>
      <c r="I779" s="231"/>
      <c r="J779" s="232">
        <f>ROUND(I779*H779,2)</f>
        <v>0</v>
      </c>
      <c r="K779" s="228" t="s">
        <v>133</v>
      </c>
      <c r="L779" s="233"/>
      <c r="M779" s="234" t="s">
        <v>23</v>
      </c>
      <c r="N779" s="235" t="s">
        <v>46</v>
      </c>
      <c r="O779" s="42"/>
      <c r="P779" s="200">
        <f>O779*H779</f>
        <v>0</v>
      </c>
      <c r="Q779" s="200">
        <v>0</v>
      </c>
      <c r="R779" s="200">
        <f>Q779*H779</f>
        <v>0</v>
      </c>
      <c r="S779" s="200">
        <v>0</v>
      </c>
      <c r="T779" s="201">
        <f>S779*H779</f>
        <v>0</v>
      </c>
      <c r="AR779" s="23" t="s">
        <v>481</v>
      </c>
      <c r="AT779" s="23" t="s">
        <v>210</v>
      </c>
      <c r="AU779" s="23" t="s">
        <v>85</v>
      </c>
      <c r="AY779" s="23" t="s">
        <v>126</v>
      </c>
      <c r="BE779" s="202">
        <f>IF(N779="základní",J779,0)</f>
        <v>0</v>
      </c>
      <c r="BF779" s="202">
        <f>IF(N779="snížená",J779,0)</f>
        <v>0</v>
      </c>
      <c r="BG779" s="202">
        <f>IF(N779="zákl. přenesená",J779,0)</f>
        <v>0</v>
      </c>
      <c r="BH779" s="202">
        <f>IF(N779="sníž. přenesená",J779,0)</f>
        <v>0</v>
      </c>
      <c r="BI779" s="202">
        <f>IF(N779="nulová",J779,0)</f>
        <v>0</v>
      </c>
      <c r="BJ779" s="23" t="s">
        <v>80</v>
      </c>
      <c r="BK779" s="202">
        <f>ROUND(I779*H779,2)</f>
        <v>0</v>
      </c>
      <c r="BL779" s="23" t="s">
        <v>344</v>
      </c>
      <c r="BM779" s="23" t="s">
        <v>973</v>
      </c>
    </row>
    <row r="780" spans="2:65" s="11" customFormat="1" ht="13.5">
      <c r="B780" s="203"/>
      <c r="C780" s="204"/>
      <c r="D780" s="205" t="s">
        <v>136</v>
      </c>
      <c r="E780" s="204"/>
      <c r="F780" s="207" t="s">
        <v>974</v>
      </c>
      <c r="G780" s="204"/>
      <c r="H780" s="208">
        <v>37.462000000000003</v>
      </c>
      <c r="I780" s="209"/>
      <c r="J780" s="204"/>
      <c r="K780" s="204"/>
      <c r="L780" s="210"/>
      <c r="M780" s="211"/>
      <c r="N780" s="212"/>
      <c r="O780" s="212"/>
      <c r="P780" s="212"/>
      <c r="Q780" s="212"/>
      <c r="R780" s="212"/>
      <c r="S780" s="212"/>
      <c r="T780" s="213"/>
      <c r="AT780" s="214" t="s">
        <v>136</v>
      </c>
      <c r="AU780" s="214" t="s">
        <v>85</v>
      </c>
      <c r="AV780" s="11" t="s">
        <v>85</v>
      </c>
      <c r="AW780" s="11" t="s">
        <v>6</v>
      </c>
      <c r="AX780" s="11" t="s">
        <v>80</v>
      </c>
      <c r="AY780" s="214" t="s">
        <v>126</v>
      </c>
    </row>
    <row r="781" spans="2:65" s="1" customFormat="1" ht="16.5" customHeight="1">
      <c r="B781" s="41"/>
      <c r="C781" s="191" t="s">
        <v>975</v>
      </c>
      <c r="D781" s="191" t="s">
        <v>129</v>
      </c>
      <c r="E781" s="192" t="s">
        <v>976</v>
      </c>
      <c r="F781" s="193" t="s">
        <v>977</v>
      </c>
      <c r="G781" s="194" t="s">
        <v>140</v>
      </c>
      <c r="H781" s="195">
        <v>1.6</v>
      </c>
      <c r="I781" s="196"/>
      <c r="J781" s="197">
        <f>ROUND(I781*H781,2)</f>
        <v>0</v>
      </c>
      <c r="K781" s="193" t="s">
        <v>133</v>
      </c>
      <c r="L781" s="61"/>
      <c r="M781" s="198" t="s">
        <v>23</v>
      </c>
      <c r="N781" s="199" t="s">
        <v>46</v>
      </c>
      <c r="O781" s="42"/>
      <c r="P781" s="200">
        <f>O781*H781</f>
        <v>0</v>
      </c>
      <c r="Q781" s="200">
        <v>2.0000000000000001E-4</v>
      </c>
      <c r="R781" s="200">
        <f>Q781*H781</f>
        <v>3.2000000000000003E-4</v>
      </c>
      <c r="S781" s="200">
        <v>0</v>
      </c>
      <c r="T781" s="201">
        <f>S781*H781</f>
        <v>0</v>
      </c>
      <c r="AR781" s="23" t="s">
        <v>344</v>
      </c>
      <c r="AT781" s="23" t="s">
        <v>129</v>
      </c>
      <c r="AU781" s="23" t="s">
        <v>85</v>
      </c>
      <c r="AY781" s="23" t="s">
        <v>126</v>
      </c>
      <c r="BE781" s="202">
        <f>IF(N781="základní",J781,0)</f>
        <v>0</v>
      </c>
      <c r="BF781" s="202">
        <f>IF(N781="snížená",J781,0)</f>
        <v>0</v>
      </c>
      <c r="BG781" s="202">
        <f>IF(N781="zákl. přenesená",J781,0)</f>
        <v>0</v>
      </c>
      <c r="BH781" s="202">
        <f>IF(N781="sníž. přenesená",J781,0)</f>
        <v>0</v>
      </c>
      <c r="BI781" s="202">
        <f>IF(N781="nulová",J781,0)</f>
        <v>0</v>
      </c>
      <c r="BJ781" s="23" t="s">
        <v>80</v>
      </c>
      <c r="BK781" s="202">
        <f>ROUND(I781*H781,2)</f>
        <v>0</v>
      </c>
      <c r="BL781" s="23" t="s">
        <v>344</v>
      </c>
      <c r="BM781" s="23" t="s">
        <v>978</v>
      </c>
    </row>
    <row r="782" spans="2:65" s="11" customFormat="1" ht="13.5">
      <c r="B782" s="203"/>
      <c r="C782" s="204"/>
      <c r="D782" s="205" t="s">
        <v>136</v>
      </c>
      <c r="E782" s="206" t="s">
        <v>23</v>
      </c>
      <c r="F782" s="207" t="s">
        <v>979</v>
      </c>
      <c r="G782" s="204"/>
      <c r="H782" s="208">
        <v>1.6</v>
      </c>
      <c r="I782" s="209"/>
      <c r="J782" s="204"/>
      <c r="K782" s="204"/>
      <c r="L782" s="210"/>
      <c r="M782" s="211"/>
      <c r="N782" s="212"/>
      <c r="O782" s="212"/>
      <c r="P782" s="212"/>
      <c r="Q782" s="212"/>
      <c r="R782" s="212"/>
      <c r="S782" s="212"/>
      <c r="T782" s="213"/>
      <c r="AT782" s="214" t="s">
        <v>136</v>
      </c>
      <c r="AU782" s="214" t="s">
        <v>85</v>
      </c>
      <c r="AV782" s="11" t="s">
        <v>85</v>
      </c>
      <c r="AW782" s="11" t="s">
        <v>38</v>
      </c>
      <c r="AX782" s="11" t="s">
        <v>80</v>
      </c>
      <c r="AY782" s="214" t="s">
        <v>126</v>
      </c>
    </row>
    <row r="783" spans="2:65" s="1" customFormat="1" ht="25.5" customHeight="1">
      <c r="B783" s="41"/>
      <c r="C783" s="191" t="s">
        <v>980</v>
      </c>
      <c r="D783" s="191" t="s">
        <v>129</v>
      </c>
      <c r="E783" s="192" t="s">
        <v>981</v>
      </c>
      <c r="F783" s="193" t="s">
        <v>982</v>
      </c>
      <c r="G783" s="194" t="s">
        <v>140</v>
      </c>
      <c r="H783" s="195">
        <v>1.6</v>
      </c>
      <c r="I783" s="196"/>
      <c r="J783" s="197">
        <f>ROUND(I783*H783,2)</f>
        <v>0</v>
      </c>
      <c r="K783" s="193" t="s">
        <v>133</v>
      </c>
      <c r="L783" s="61"/>
      <c r="M783" s="198" t="s">
        <v>23</v>
      </c>
      <c r="N783" s="199" t="s">
        <v>46</v>
      </c>
      <c r="O783" s="42"/>
      <c r="P783" s="200">
        <f>O783*H783</f>
        <v>0</v>
      </c>
      <c r="Q783" s="200">
        <v>2.9E-4</v>
      </c>
      <c r="R783" s="200">
        <f>Q783*H783</f>
        <v>4.64E-4</v>
      </c>
      <c r="S783" s="200">
        <v>0</v>
      </c>
      <c r="T783" s="201">
        <f>S783*H783</f>
        <v>0</v>
      </c>
      <c r="AR783" s="23" t="s">
        <v>344</v>
      </c>
      <c r="AT783" s="23" t="s">
        <v>129</v>
      </c>
      <c r="AU783" s="23" t="s">
        <v>85</v>
      </c>
      <c r="AY783" s="23" t="s">
        <v>126</v>
      </c>
      <c r="BE783" s="202">
        <f>IF(N783="základní",J783,0)</f>
        <v>0</v>
      </c>
      <c r="BF783" s="202">
        <f>IF(N783="snížená",J783,0)</f>
        <v>0</v>
      </c>
      <c r="BG783" s="202">
        <f>IF(N783="zákl. přenesená",J783,0)</f>
        <v>0</v>
      </c>
      <c r="BH783" s="202">
        <f>IF(N783="sníž. přenesená",J783,0)</f>
        <v>0</v>
      </c>
      <c r="BI783" s="202">
        <f>IF(N783="nulová",J783,0)</f>
        <v>0</v>
      </c>
      <c r="BJ783" s="23" t="s">
        <v>80</v>
      </c>
      <c r="BK783" s="202">
        <f>ROUND(I783*H783,2)</f>
        <v>0</v>
      </c>
      <c r="BL783" s="23" t="s">
        <v>344</v>
      </c>
      <c r="BM783" s="23" t="s">
        <v>983</v>
      </c>
    </row>
    <row r="784" spans="2:65" s="11" customFormat="1" ht="13.5">
      <c r="B784" s="203"/>
      <c r="C784" s="204"/>
      <c r="D784" s="205" t="s">
        <v>136</v>
      </c>
      <c r="E784" s="206" t="s">
        <v>23</v>
      </c>
      <c r="F784" s="207" t="s">
        <v>979</v>
      </c>
      <c r="G784" s="204"/>
      <c r="H784" s="208">
        <v>1.6</v>
      </c>
      <c r="I784" s="209"/>
      <c r="J784" s="204"/>
      <c r="K784" s="204"/>
      <c r="L784" s="210"/>
      <c r="M784" s="211"/>
      <c r="N784" s="212"/>
      <c r="O784" s="212"/>
      <c r="P784" s="212"/>
      <c r="Q784" s="212"/>
      <c r="R784" s="212"/>
      <c r="S784" s="212"/>
      <c r="T784" s="213"/>
      <c r="AT784" s="214" t="s">
        <v>136</v>
      </c>
      <c r="AU784" s="214" t="s">
        <v>85</v>
      </c>
      <c r="AV784" s="11" t="s">
        <v>85</v>
      </c>
      <c r="AW784" s="11" t="s">
        <v>38</v>
      </c>
      <c r="AX784" s="11" t="s">
        <v>80</v>
      </c>
      <c r="AY784" s="214" t="s">
        <v>126</v>
      </c>
    </row>
    <row r="785" spans="2:65" s="1" customFormat="1" ht="16.5" customHeight="1">
      <c r="B785" s="41"/>
      <c r="C785" s="191" t="s">
        <v>984</v>
      </c>
      <c r="D785" s="191" t="s">
        <v>129</v>
      </c>
      <c r="E785" s="192" t="s">
        <v>985</v>
      </c>
      <c r="F785" s="193" t="s">
        <v>986</v>
      </c>
      <c r="G785" s="194" t="s">
        <v>140</v>
      </c>
      <c r="H785" s="195">
        <v>106.917</v>
      </c>
      <c r="I785" s="196"/>
      <c r="J785" s="197">
        <f>ROUND(I785*H785,2)</f>
        <v>0</v>
      </c>
      <c r="K785" s="193" t="s">
        <v>23</v>
      </c>
      <c r="L785" s="61"/>
      <c r="M785" s="198" t="s">
        <v>23</v>
      </c>
      <c r="N785" s="199" t="s">
        <v>46</v>
      </c>
      <c r="O785" s="42"/>
      <c r="P785" s="200">
        <f>O785*H785</f>
        <v>0</v>
      </c>
      <c r="Q785" s="200">
        <v>2.9E-4</v>
      </c>
      <c r="R785" s="200">
        <f>Q785*H785</f>
        <v>3.1005930000000001E-2</v>
      </c>
      <c r="S785" s="200">
        <v>0</v>
      </c>
      <c r="T785" s="201">
        <f>S785*H785</f>
        <v>0</v>
      </c>
      <c r="AR785" s="23" t="s">
        <v>344</v>
      </c>
      <c r="AT785" s="23" t="s">
        <v>129</v>
      </c>
      <c r="AU785" s="23" t="s">
        <v>85</v>
      </c>
      <c r="AY785" s="23" t="s">
        <v>126</v>
      </c>
      <c r="BE785" s="202">
        <f>IF(N785="základní",J785,0)</f>
        <v>0</v>
      </c>
      <c r="BF785" s="202">
        <f>IF(N785="snížená",J785,0)</f>
        <v>0</v>
      </c>
      <c r="BG785" s="202">
        <f>IF(N785="zákl. přenesená",J785,0)</f>
        <v>0</v>
      </c>
      <c r="BH785" s="202">
        <f>IF(N785="sníž. přenesená",J785,0)</f>
        <v>0</v>
      </c>
      <c r="BI785" s="202">
        <f>IF(N785="nulová",J785,0)</f>
        <v>0</v>
      </c>
      <c r="BJ785" s="23" t="s">
        <v>80</v>
      </c>
      <c r="BK785" s="202">
        <f>ROUND(I785*H785,2)</f>
        <v>0</v>
      </c>
      <c r="BL785" s="23" t="s">
        <v>344</v>
      </c>
      <c r="BM785" s="23" t="s">
        <v>987</v>
      </c>
    </row>
    <row r="786" spans="2:65" s="13" customFormat="1" ht="13.5">
      <c r="B786" s="236"/>
      <c r="C786" s="237"/>
      <c r="D786" s="205" t="s">
        <v>136</v>
      </c>
      <c r="E786" s="238" t="s">
        <v>23</v>
      </c>
      <c r="F786" s="239" t="s">
        <v>988</v>
      </c>
      <c r="G786" s="237"/>
      <c r="H786" s="238" t="s">
        <v>23</v>
      </c>
      <c r="I786" s="240"/>
      <c r="J786" s="237"/>
      <c r="K786" s="237"/>
      <c r="L786" s="241"/>
      <c r="M786" s="242"/>
      <c r="N786" s="243"/>
      <c r="O786" s="243"/>
      <c r="P786" s="243"/>
      <c r="Q786" s="243"/>
      <c r="R786" s="243"/>
      <c r="S786" s="243"/>
      <c r="T786" s="244"/>
      <c r="AT786" s="245" t="s">
        <v>136</v>
      </c>
      <c r="AU786" s="245" t="s">
        <v>85</v>
      </c>
      <c r="AV786" s="13" t="s">
        <v>80</v>
      </c>
      <c r="AW786" s="13" t="s">
        <v>38</v>
      </c>
      <c r="AX786" s="13" t="s">
        <v>75</v>
      </c>
      <c r="AY786" s="245" t="s">
        <v>126</v>
      </c>
    </row>
    <row r="787" spans="2:65" s="11" customFormat="1" ht="13.5">
      <c r="B787" s="203"/>
      <c r="C787" s="204"/>
      <c r="D787" s="205" t="s">
        <v>136</v>
      </c>
      <c r="E787" s="206" t="s">
        <v>23</v>
      </c>
      <c r="F787" s="207" t="s">
        <v>989</v>
      </c>
      <c r="G787" s="204"/>
      <c r="H787" s="208">
        <v>7.68</v>
      </c>
      <c r="I787" s="209"/>
      <c r="J787" s="204"/>
      <c r="K787" s="204"/>
      <c r="L787" s="210"/>
      <c r="M787" s="211"/>
      <c r="N787" s="212"/>
      <c r="O787" s="212"/>
      <c r="P787" s="212"/>
      <c r="Q787" s="212"/>
      <c r="R787" s="212"/>
      <c r="S787" s="212"/>
      <c r="T787" s="213"/>
      <c r="AT787" s="214" t="s">
        <v>136</v>
      </c>
      <c r="AU787" s="214" t="s">
        <v>85</v>
      </c>
      <c r="AV787" s="11" t="s">
        <v>85</v>
      </c>
      <c r="AW787" s="11" t="s">
        <v>38</v>
      </c>
      <c r="AX787" s="11" t="s">
        <v>75</v>
      </c>
      <c r="AY787" s="214" t="s">
        <v>126</v>
      </c>
    </row>
    <row r="788" spans="2:65" s="11" customFormat="1" ht="13.5">
      <c r="B788" s="203"/>
      <c r="C788" s="204"/>
      <c r="D788" s="205" t="s">
        <v>136</v>
      </c>
      <c r="E788" s="206" t="s">
        <v>23</v>
      </c>
      <c r="F788" s="207" t="s">
        <v>990</v>
      </c>
      <c r="G788" s="204"/>
      <c r="H788" s="208">
        <v>7.68</v>
      </c>
      <c r="I788" s="209"/>
      <c r="J788" s="204"/>
      <c r="K788" s="204"/>
      <c r="L788" s="210"/>
      <c r="M788" s="211"/>
      <c r="N788" s="212"/>
      <c r="O788" s="212"/>
      <c r="P788" s="212"/>
      <c r="Q788" s="212"/>
      <c r="R788" s="212"/>
      <c r="S788" s="212"/>
      <c r="T788" s="213"/>
      <c r="AT788" s="214" t="s">
        <v>136</v>
      </c>
      <c r="AU788" s="214" t="s">
        <v>85</v>
      </c>
      <c r="AV788" s="11" t="s">
        <v>85</v>
      </c>
      <c r="AW788" s="11" t="s">
        <v>38</v>
      </c>
      <c r="AX788" s="11" t="s">
        <v>75</v>
      </c>
      <c r="AY788" s="214" t="s">
        <v>126</v>
      </c>
    </row>
    <row r="789" spans="2:65" s="11" customFormat="1" ht="13.5">
      <c r="B789" s="203"/>
      <c r="C789" s="204"/>
      <c r="D789" s="205" t="s">
        <v>136</v>
      </c>
      <c r="E789" s="206" t="s">
        <v>23</v>
      </c>
      <c r="F789" s="207" t="s">
        <v>991</v>
      </c>
      <c r="G789" s="204"/>
      <c r="H789" s="208">
        <v>1.2350000000000001</v>
      </c>
      <c r="I789" s="209"/>
      <c r="J789" s="204"/>
      <c r="K789" s="204"/>
      <c r="L789" s="210"/>
      <c r="M789" s="211"/>
      <c r="N789" s="212"/>
      <c r="O789" s="212"/>
      <c r="P789" s="212"/>
      <c r="Q789" s="212"/>
      <c r="R789" s="212"/>
      <c r="S789" s="212"/>
      <c r="T789" s="213"/>
      <c r="AT789" s="214" t="s">
        <v>136</v>
      </c>
      <c r="AU789" s="214" t="s">
        <v>85</v>
      </c>
      <c r="AV789" s="11" t="s">
        <v>85</v>
      </c>
      <c r="AW789" s="11" t="s">
        <v>38</v>
      </c>
      <c r="AX789" s="11" t="s">
        <v>75</v>
      </c>
      <c r="AY789" s="214" t="s">
        <v>126</v>
      </c>
    </row>
    <row r="790" spans="2:65" s="11" customFormat="1" ht="13.5">
      <c r="B790" s="203"/>
      <c r="C790" s="204"/>
      <c r="D790" s="205" t="s">
        <v>136</v>
      </c>
      <c r="E790" s="206" t="s">
        <v>23</v>
      </c>
      <c r="F790" s="207" t="s">
        <v>992</v>
      </c>
      <c r="G790" s="204"/>
      <c r="H790" s="208">
        <v>1.2350000000000001</v>
      </c>
      <c r="I790" s="209"/>
      <c r="J790" s="204"/>
      <c r="K790" s="204"/>
      <c r="L790" s="210"/>
      <c r="M790" s="211"/>
      <c r="N790" s="212"/>
      <c r="O790" s="212"/>
      <c r="P790" s="212"/>
      <c r="Q790" s="212"/>
      <c r="R790" s="212"/>
      <c r="S790" s="212"/>
      <c r="T790" s="213"/>
      <c r="AT790" s="214" t="s">
        <v>136</v>
      </c>
      <c r="AU790" s="214" t="s">
        <v>85</v>
      </c>
      <c r="AV790" s="11" t="s">
        <v>85</v>
      </c>
      <c r="AW790" s="11" t="s">
        <v>38</v>
      </c>
      <c r="AX790" s="11" t="s">
        <v>75</v>
      </c>
      <c r="AY790" s="214" t="s">
        <v>126</v>
      </c>
    </row>
    <row r="791" spans="2:65" s="11" customFormat="1" ht="13.5">
      <c r="B791" s="203"/>
      <c r="C791" s="204"/>
      <c r="D791" s="205" t="s">
        <v>136</v>
      </c>
      <c r="E791" s="206" t="s">
        <v>23</v>
      </c>
      <c r="F791" s="207" t="s">
        <v>993</v>
      </c>
      <c r="G791" s="204"/>
      <c r="H791" s="208">
        <v>1.552</v>
      </c>
      <c r="I791" s="209"/>
      <c r="J791" s="204"/>
      <c r="K791" s="204"/>
      <c r="L791" s="210"/>
      <c r="M791" s="211"/>
      <c r="N791" s="212"/>
      <c r="O791" s="212"/>
      <c r="P791" s="212"/>
      <c r="Q791" s="212"/>
      <c r="R791" s="212"/>
      <c r="S791" s="212"/>
      <c r="T791" s="213"/>
      <c r="AT791" s="214" t="s">
        <v>136</v>
      </c>
      <c r="AU791" s="214" t="s">
        <v>85</v>
      </c>
      <c r="AV791" s="11" t="s">
        <v>85</v>
      </c>
      <c r="AW791" s="11" t="s">
        <v>38</v>
      </c>
      <c r="AX791" s="11" t="s">
        <v>75</v>
      </c>
      <c r="AY791" s="214" t="s">
        <v>126</v>
      </c>
    </row>
    <row r="792" spans="2:65" s="11" customFormat="1" ht="13.5">
      <c r="B792" s="203"/>
      <c r="C792" s="204"/>
      <c r="D792" s="205" t="s">
        <v>136</v>
      </c>
      <c r="E792" s="206" t="s">
        <v>23</v>
      </c>
      <c r="F792" s="207" t="s">
        <v>994</v>
      </c>
      <c r="G792" s="204"/>
      <c r="H792" s="208">
        <v>1.5620000000000001</v>
      </c>
      <c r="I792" s="209"/>
      <c r="J792" s="204"/>
      <c r="K792" s="204"/>
      <c r="L792" s="210"/>
      <c r="M792" s="211"/>
      <c r="N792" s="212"/>
      <c r="O792" s="212"/>
      <c r="P792" s="212"/>
      <c r="Q792" s="212"/>
      <c r="R792" s="212"/>
      <c r="S792" s="212"/>
      <c r="T792" s="213"/>
      <c r="AT792" s="214" t="s">
        <v>136</v>
      </c>
      <c r="AU792" s="214" t="s">
        <v>85</v>
      </c>
      <c r="AV792" s="11" t="s">
        <v>85</v>
      </c>
      <c r="AW792" s="11" t="s">
        <v>38</v>
      </c>
      <c r="AX792" s="11" t="s">
        <v>75</v>
      </c>
      <c r="AY792" s="214" t="s">
        <v>126</v>
      </c>
    </row>
    <row r="793" spans="2:65" s="11" customFormat="1" ht="13.5">
      <c r="B793" s="203"/>
      <c r="C793" s="204"/>
      <c r="D793" s="205" t="s">
        <v>136</v>
      </c>
      <c r="E793" s="206" t="s">
        <v>23</v>
      </c>
      <c r="F793" s="207" t="s">
        <v>995</v>
      </c>
      <c r="G793" s="204"/>
      <c r="H793" s="208">
        <v>3.3279999999999998</v>
      </c>
      <c r="I793" s="209"/>
      <c r="J793" s="204"/>
      <c r="K793" s="204"/>
      <c r="L793" s="210"/>
      <c r="M793" s="211"/>
      <c r="N793" s="212"/>
      <c r="O793" s="212"/>
      <c r="P793" s="212"/>
      <c r="Q793" s="212"/>
      <c r="R793" s="212"/>
      <c r="S793" s="212"/>
      <c r="T793" s="213"/>
      <c r="AT793" s="214" t="s">
        <v>136</v>
      </c>
      <c r="AU793" s="214" t="s">
        <v>85</v>
      </c>
      <c r="AV793" s="11" t="s">
        <v>85</v>
      </c>
      <c r="AW793" s="11" t="s">
        <v>38</v>
      </c>
      <c r="AX793" s="11" t="s">
        <v>75</v>
      </c>
      <c r="AY793" s="214" t="s">
        <v>126</v>
      </c>
    </row>
    <row r="794" spans="2:65" s="11" customFormat="1" ht="13.5">
      <c r="B794" s="203"/>
      <c r="C794" s="204"/>
      <c r="D794" s="205" t="s">
        <v>136</v>
      </c>
      <c r="E794" s="206" t="s">
        <v>23</v>
      </c>
      <c r="F794" s="207" t="s">
        <v>996</v>
      </c>
      <c r="G794" s="204"/>
      <c r="H794" s="208">
        <v>1.5620000000000001</v>
      </c>
      <c r="I794" s="209"/>
      <c r="J794" s="204"/>
      <c r="K794" s="204"/>
      <c r="L794" s="210"/>
      <c r="M794" s="211"/>
      <c r="N794" s="212"/>
      <c r="O794" s="212"/>
      <c r="P794" s="212"/>
      <c r="Q794" s="212"/>
      <c r="R794" s="212"/>
      <c r="S794" s="212"/>
      <c r="T794" s="213"/>
      <c r="AT794" s="214" t="s">
        <v>136</v>
      </c>
      <c r="AU794" s="214" t="s">
        <v>85</v>
      </c>
      <c r="AV794" s="11" t="s">
        <v>85</v>
      </c>
      <c r="AW794" s="11" t="s">
        <v>38</v>
      </c>
      <c r="AX794" s="11" t="s">
        <v>75</v>
      </c>
      <c r="AY794" s="214" t="s">
        <v>126</v>
      </c>
    </row>
    <row r="795" spans="2:65" s="11" customFormat="1" ht="13.5">
      <c r="B795" s="203"/>
      <c r="C795" s="204"/>
      <c r="D795" s="205" t="s">
        <v>136</v>
      </c>
      <c r="E795" s="206" t="s">
        <v>23</v>
      </c>
      <c r="F795" s="207" t="s">
        <v>997</v>
      </c>
      <c r="G795" s="204"/>
      <c r="H795" s="208">
        <v>1.536</v>
      </c>
      <c r="I795" s="209"/>
      <c r="J795" s="204"/>
      <c r="K795" s="204"/>
      <c r="L795" s="210"/>
      <c r="M795" s="211"/>
      <c r="N795" s="212"/>
      <c r="O795" s="212"/>
      <c r="P795" s="212"/>
      <c r="Q795" s="212"/>
      <c r="R795" s="212"/>
      <c r="S795" s="212"/>
      <c r="T795" s="213"/>
      <c r="AT795" s="214" t="s">
        <v>136</v>
      </c>
      <c r="AU795" s="214" t="s">
        <v>85</v>
      </c>
      <c r="AV795" s="11" t="s">
        <v>85</v>
      </c>
      <c r="AW795" s="11" t="s">
        <v>38</v>
      </c>
      <c r="AX795" s="11" t="s">
        <v>75</v>
      </c>
      <c r="AY795" s="214" t="s">
        <v>126</v>
      </c>
    </row>
    <row r="796" spans="2:65" s="11" customFormat="1" ht="13.5">
      <c r="B796" s="203"/>
      <c r="C796" s="204"/>
      <c r="D796" s="205" t="s">
        <v>136</v>
      </c>
      <c r="E796" s="206" t="s">
        <v>23</v>
      </c>
      <c r="F796" s="207" t="s">
        <v>998</v>
      </c>
      <c r="G796" s="204"/>
      <c r="H796" s="208">
        <v>0.85499999999999998</v>
      </c>
      <c r="I796" s="209"/>
      <c r="J796" s="204"/>
      <c r="K796" s="204"/>
      <c r="L796" s="210"/>
      <c r="M796" s="211"/>
      <c r="N796" s="212"/>
      <c r="O796" s="212"/>
      <c r="P796" s="212"/>
      <c r="Q796" s="212"/>
      <c r="R796" s="212"/>
      <c r="S796" s="212"/>
      <c r="T796" s="213"/>
      <c r="AT796" s="214" t="s">
        <v>136</v>
      </c>
      <c r="AU796" s="214" t="s">
        <v>85</v>
      </c>
      <c r="AV796" s="11" t="s">
        <v>85</v>
      </c>
      <c r="AW796" s="11" t="s">
        <v>38</v>
      </c>
      <c r="AX796" s="11" t="s">
        <v>75</v>
      </c>
      <c r="AY796" s="214" t="s">
        <v>126</v>
      </c>
    </row>
    <row r="797" spans="2:65" s="11" customFormat="1" ht="13.5">
      <c r="B797" s="203"/>
      <c r="C797" s="204"/>
      <c r="D797" s="205" t="s">
        <v>136</v>
      </c>
      <c r="E797" s="206" t="s">
        <v>23</v>
      </c>
      <c r="F797" s="207" t="s">
        <v>999</v>
      </c>
      <c r="G797" s="204"/>
      <c r="H797" s="208">
        <v>0.85499999999999998</v>
      </c>
      <c r="I797" s="209"/>
      <c r="J797" s="204"/>
      <c r="K797" s="204"/>
      <c r="L797" s="210"/>
      <c r="M797" s="211"/>
      <c r="N797" s="212"/>
      <c r="O797" s="212"/>
      <c r="P797" s="212"/>
      <c r="Q797" s="212"/>
      <c r="R797" s="212"/>
      <c r="S797" s="212"/>
      <c r="T797" s="213"/>
      <c r="AT797" s="214" t="s">
        <v>136</v>
      </c>
      <c r="AU797" s="214" t="s">
        <v>85</v>
      </c>
      <c r="AV797" s="11" t="s">
        <v>85</v>
      </c>
      <c r="AW797" s="11" t="s">
        <v>38</v>
      </c>
      <c r="AX797" s="11" t="s">
        <v>75</v>
      </c>
      <c r="AY797" s="214" t="s">
        <v>126</v>
      </c>
    </row>
    <row r="798" spans="2:65" s="11" customFormat="1" ht="13.5">
      <c r="B798" s="203"/>
      <c r="C798" s="204"/>
      <c r="D798" s="205" t="s">
        <v>136</v>
      </c>
      <c r="E798" s="206" t="s">
        <v>23</v>
      </c>
      <c r="F798" s="207" t="s">
        <v>1000</v>
      </c>
      <c r="G798" s="204"/>
      <c r="H798" s="208">
        <v>23.52</v>
      </c>
      <c r="I798" s="209"/>
      <c r="J798" s="204"/>
      <c r="K798" s="204"/>
      <c r="L798" s="210"/>
      <c r="M798" s="211"/>
      <c r="N798" s="212"/>
      <c r="O798" s="212"/>
      <c r="P798" s="212"/>
      <c r="Q798" s="212"/>
      <c r="R798" s="212"/>
      <c r="S798" s="212"/>
      <c r="T798" s="213"/>
      <c r="AT798" s="214" t="s">
        <v>136</v>
      </c>
      <c r="AU798" s="214" t="s">
        <v>85</v>
      </c>
      <c r="AV798" s="11" t="s">
        <v>85</v>
      </c>
      <c r="AW798" s="11" t="s">
        <v>38</v>
      </c>
      <c r="AX798" s="11" t="s">
        <v>75</v>
      </c>
      <c r="AY798" s="214" t="s">
        <v>126</v>
      </c>
    </row>
    <row r="799" spans="2:65" s="11" customFormat="1" ht="13.5">
      <c r="B799" s="203"/>
      <c r="C799" s="204"/>
      <c r="D799" s="205" t="s">
        <v>136</v>
      </c>
      <c r="E799" s="206" t="s">
        <v>23</v>
      </c>
      <c r="F799" s="207" t="s">
        <v>1001</v>
      </c>
      <c r="G799" s="204"/>
      <c r="H799" s="208">
        <v>6.6559999999999997</v>
      </c>
      <c r="I799" s="209"/>
      <c r="J799" s="204"/>
      <c r="K799" s="204"/>
      <c r="L799" s="210"/>
      <c r="M799" s="211"/>
      <c r="N799" s="212"/>
      <c r="O799" s="212"/>
      <c r="P799" s="212"/>
      <c r="Q799" s="212"/>
      <c r="R799" s="212"/>
      <c r="S799" s="212"/>
      <c r="T799" s="213"/>
      <c r="AT799" s="214" t="s">
        <v>136</v>
      </c>
      <c r="AU799" s="214" t="s">
        <v>85</v>
      </c>
      <c r="AV799" s="11" t="s">
        <v>85</v>
      </c>
      <c r="AW799" s="11" t="s">
        <v>38</v>
      </c>
      <c r="AX799" s="11" t="s">
        <v>75</v>
      </c>
      <c r="AY799" s="214" t="s">
        <v>126</v>
      </c>
    </row>
    <row r="800" spans="2:65" s="11" customFormat="1" ht="13.5">
      <c r="B800" s="203"/>
      <c r="C800" s="204"/>
      <c r="D800" s="205" t="s">
        <v>136</v>
      </c>
      <c r="E800" s="206" t="s">
        <v>23</v>
      </c>
      <c r="F800" s="207" t="s">
        <v>1002</v>
      </c>
      <c r="G800" s="204"/>
      <c r="H800" s="208">
        <v>2.2799999999999998</v>
      </c>
      <c r="I800" s="209"/>
      <c r="J800" s="204"/>
      <c r="K800" s="204"/>
      <c r="L800" s="210"/>
      <c r="M800" s="211"/>
      <c r="N800" s="212"/>
      <c r="O800" s="212"/>
      <c r="P800" s="212"/>
      <c r="Q800" s="212"/>
      <c r="R800" s="212"/>
      <c r="S800" s="212"/>
      <c r="T800" s="213"/>
      <c r="AT800" s="214" t="s">
        <v>136</v>
      </c>
      <c r="AU800" s="214" t="s">
        <v>85</v>
      </c>
      <c r="AV800" s="11" t="s">
        <v>85</v>
      </c>
      <c r="AW800" s="11" t="s">
        <v>38</v>
      </c>
      <c r="AX800" s="11" t="s">
        <v>75</v>
      </c>
      <c r="AY800" s="214" t="s">
        <v>126</v>
      </c>
    </row>
    <row r="801" spans="2:51" s="11" customFormat="1" ht="13.5">
      <c r="B801" s="203"/>
      <c r="C801" s="204"/>
      <c r="D801" s="205" t="s">
        <v>136</v>
      </c>
      <c r="E801" s="206" t="s">
        <v>23</v>
      </c>
      <c r="F801" s="207" t="s">
        <v>1003</v>
      </c>
      <c r="G801" s="204"/>
      <c r="H801" s="208">
        <v>2.2799999999999998</v>
      </c>
      <c r="I801" s="209"/>
      <c r="J801" s="204"/>
      <c r="K801" s="204"/>
      <c r="L801" s="210"/>
      <c r="M801" s="211"/>
      <c r="N801" s="212"/>
      <c r="O801" s="212"/>
      <c r="P801" s="212"/>
      <c r="Q801" s="212"/>
      <c r="R801" s="212"/>
      <c r="S801" s="212"/>
      <c r="T801" s="213"/>
      <c r="AT801" s="214" t="s">
        <v>136</v>
      </c>
      <c r="AU801" s="214" t="s">
        <v>85</v>
      </c>
      <c r="AV801" s="11" t="s">
        <v>85</v>
      </c>
      <c r="AW801" s="11" t="s">
        <v>38</v>
      </c>
      <c r="AX801" s="11" t="s">
        <v>75</v>
      </c>
      <c r="AY801" s="214" t="s">
        <v>126</v>
      </c>
    </row>
    <row r="802" spans="2:51" s="11" customFormat="1" ht="13.5">
      <c r="B802" s="203"/>
      <c r="C802" s="204"/>
      <c r="D802" s="205" t="s">
        <v>136</v>
      </c>
      <c r="E802" s="206" t="s">
        <v>23</v>
      </c>
      <c r="F802" s="207" t="s">
        <v>1004</v>
      </c>
      <c r="G802" s="204"/>
      <c r="H802" s="208">
        <v>4.992</v>
      </c>
      <c r="I802" s="209"/>
      <c r="J802" s="204"/>
      <c r="K802" s="204"/>
      <c r="L802" s="210"/>
      <c r="M802" s="211"/>
      <c r="N802" s="212"/>
      <c r="O802" s="212"/>
      <c r="P802" s="212"/>
      <c r="Q802" s="212"/>
      <c r="R802" s="212"/>
      <c r="S802" s="212"/>
      <c r="T802" s="213"/>
      <c r="AT802" s="214" t="s">
        <v>136</v>
      </c>
      <c r="AU802" s="214" t="s">
        <v>85</v>
      </c>
      <c r="AV802" s="11" t="s">
        <v>85</v>
      </c>
      <c r="AW802" s="11" t="s">
        <v>38</v>
      </c>
      <c r="AX802" s="11" t="s">
        <v>75</v>
      </c>
      <c r="AY802" s="214" t="s">
        <v>126</v>
      </c>
    </row>
    <row r="803" spans="2:51" s="11" customFormat="1" ht="13.5">
      <c r="B803" s="203"/>
      <c r="C803" s="204"/>
      <c r="D803" s="205" t="s">
        <v>136</v>
      </c>
      <c r="E803" s="206" t="s">
        <v>23</v>
      </c>
      <c r="F803" s="207" t="s">
        <v>1005</v>
      </c>
      <c r="G803" s="204"/>
      <c r="H803" s="208">
        <v>1.0720000000000001</v>
      </c>
      <c r="I803" s="209"/>
      <c r="J803" s="204"/>
      <c r="K803" s="204"/>
      <c r="L803" s="210"/>
      <c r="M803" s="211"/>
      <c r="N803" s="212"/>
      <c r="O803" s="212"/>
      <c r="P803" s="212"/>
      <c r="Q803" s="212"/>
      <c r="R803" s="212"/>
      <c r="S803" s="212"/>
      <c r="T803" s="213"/>
      <c r="AT803" s="214" t="s">
        <v>136</v>
      </c>
      <c r="AU803" s="214" t="s">
        <v>85</v>
      </c>
      <c r="AV803" s="11" t="s">
        <v>85</v>
      </c>
      <c r="AW803" s="11" t="s">
        <v>38</v>
      </c>
      <c r="AX803" s="11" t="s">
        <v>75</v>
      </c>
      <c r="AY803" s="214" t="s">
        <v>126</v>
      </c>
    </row>
    <row r="804" spans="2:51" s="11" customFormat="1" ht="13.5">
      <c r="B804" s="203"/>
      <c r="C804" s="204"/>
      <c r="D804" s="205" t="s">
        <v>136</v>
      </c>
      <c r="E804" s="206" t="s">
        <v>23</v>
      </c>
      <c r="F804" s="207" t="s">
        <v>1006</v>
      </c>
      <c r="G804" s="204"/>
      <c r="H804" s="208">
        <v>1.6639999999999999</v>
      </c>
      <c r="I804" s="209"/>
      <c r="J804" s="204"/>
      <c r="K804" s="204"/>
      <c r="L804" s="210"/>
      <c r="M804" s="211"/>
      <c r="N804" s="212"/>
      <c r="O804" s="212"/>
      <c r="P804" s="212"/>
      <c r="Q804" s="212"/>
      <c r="R804" s="212"/>
      <c r="S804" s="212"/>
      <c r="T804" s="213"/>
      <c r="AT804" s="214" t="s">
        <v>136</v>
      </c>
      <c r="AU804" s="214" t="s">
        <v>85</v>
      </c>
      <c r="AV804" s="11" t="s">
        <v>85</v>
      </c>
      <c r="AW804" s="11" t="s">
        <v>38</v>
      </c>
      <c r="AX804" s="11" t="s">
        <v>75</v>
      </c>
      <c r="AY804" s="214" t="s">
        <v>126</v>
      </c>
    </row>
    <row r="805" spans="2:51" s="11" customFormat="1" ht="13.5">
      <c r="B805" s="203"/>
      <c r="C805" s="204"/>
      <c r="D805" s="205" t="s">
        <v>136</v>
      </c>
      <c r="E805" s="206" t="s">
        <v>23</v>
      </c>
      <c r="F805" s="207" t="s">
        <v>1007</v>
      </c>
      <c r="G805" s="204"/>
      <c r="H805" s="208">
        <v>0.83199999999999996</v>
      </c>
      <c r="I805" s="209"/>
      <c r="J805" s="204"/>
      <c r="K805" s="204"/>
      <c r="L805" s="210"/>
      <c r="M805" s="211"/>
      <c r="N805" s="212"/>
      <c r="O805" s="212"/>
      <c r="P805" s="212"/>
      <c r="Q805" s="212"/>
      <c r="R805" s="212"/>
      <c r="S805" s="212"/>
      <c r="T805" s="213"/>
      <c r="AT805" s="214" t="s">
        <v>136</v>
      </c>
      <c r="AU805" s="214" t="s">
        <v>85</v>
      </c>
      <c r="AV805" s="11" t="s">
        <v>85</v>
      </c>
      <c r="AW805" s="11" t="s">
        <v>38</v>
      </c>
      <c r="AX805" s="11" t="s">
        <v>75</v>
      </c>
      <c r="AY805" s="214" t="s">
        <v>126</v>
      </c>
    </row>
    <row r="806" spans="2:51" s="11" customFormat="1" ht="13.5">
      <c r="B806" s="203"/>
      <c r="C806" s="204"/>
      <c r="D806" s="205" t="s">
        <v>136</v>
      </c>
      <c r="E806" s="206" t="s">
        <v>23</v>
      </c>
      <c r="F806" s="207" t="s">
        <v>1008</v>
      </c>
      <c r="G806" s="204"/>
      <c r="H806" s="208">
        <v>1.0880000000000001</v>
      </c>
      <c r="I806" s="209"/>
      <c r="J806" s="204"/>
      <c r="K806" s="204"/>
      <c r="L806" s="210"/>
      <c r="M806" s="211"/>
      <c r="N806" s="212"/>
      <c r="O806" s="212"/>
      <c r="P806" s="212"/>
      <c r="Q806" s="212"/>
      <c r="R806" s="212"/>
      <c r="S806" s="212"/>
      <c r="T806" s="213"/>
      <c r="AT806" s="214" t="s">
        <v>136</v>
      </c>
      <c r="AU806" s="214" t="s">
        <v>85</v>
      </c>
      <c r="AV806" s="11" t="s">
        <v>85</v>
      </c>
      <c r="AW806" s="11" t="s">
        <v>38</v>
      </c>
      <c r="AX806" s="11" t="s">
        <v>75</v>
      </c>
      <c r="AY806" s="214" t="s">
        <v>126</v>
      </c>
    </row>
    <row r="807" spans="2:51" s="11" customFormat="1" ht="13.5">
      <c r="B807" s="203"/>
      <c r="C807" s="204"/>
      <c r="D807" s="205" t="s">
        <v>136</v>
      </c>
      <c r="E807" s="206" t="s">
        <v>23</v>
      </c>
      <c r="F807" s="207" t="s">
        <v>1009</v>
      </c>
      <c r="G807" s="204"/>
      <c r="H807" s="208">
        <v>1.385</v>
      </c>
      <c r="I807" s="209"/>
      <c r="J807" s="204"/>
      <c r="K807" s="204"/>
      <c r="L807" s="210"/>
      <c r="M807" s="211"/>
      <c r="N807" s="212"/>
      <c r="O807" s="212"/>
      <c r="P807" s="212"/>
      <c r="Q807" s="212"/>
      <c r="R807" s="212"/>
      <c r="S807" s="212"/>
      <c r="T807" s="213"/>
      <c r="AT807" s="214" t="s">
        <v>136</v>
      </c>
      <c r="AU807" s="214" t="s">
        <v>85</v>
      </c>
      <c r="AV807" s="11" t="s">
        <v>85</v>
      </c>
      <c r="AW807" s="11" t="s">
        <v>38</v>
      </c>
      <c r="AX807" s="11" t="s">
        <v>75</v>
      </c>
      <c r="AY807" s="214" t="s">
        <v>126</v>
      </c>
    </row>
    <row r="808" spans="2:51" s="11" customFormat="1" ht="13.5">
      <c r="B808" s="203"/>
      <c r="C808" s="204"/>
      <c r="D808" s="205" t="s">
        <v>136</v>
      </c>
      <c r="E808" s="206" t="s">
        <v>23</v>
      </c>
      <c r="F808" s="207" t="s">
        <v>1010</v>
      </c>
      <c r="G808" s="204"/>
      <c r="H808" s="208">
        <v>0.92500000000000004</v>
      </c>
      <c r="I808" s="209"/>
      <c r="J808" s="204"/>
      <c r="K808" s="204"/>
      <c r="L808" s="210"/>
      <c r="M808" s="211"/>
      <c r="N808" s="212"/>
      <c r="O808" s="212"/>
      <c r="P808" s="212"/>
      <c r="Q808" s="212"/>
      <c r="R808" s="212"/>
      <c r="S808" s="212"/>
      <c r="T808" s="213"/>
      <c r="AT808" s="214" t="s">
        <v>136</v>
      </c>
      <c r="AU808" s="214" t="s">
        <v>85</v>
      </c>
      <c r="AV808" s="11" t="s">
        <v>85</v>
      </c>
      <c r="AW808" s="11" t="s">
        <v>38</v>
      </c>
      <c r="AX808" s="11" t="s">
        <v>75</v>
      </c>
      <c r="AY808" s="214" t="s">
        <v>126</v>
      </c>
    </row>
    <row r="809" spans="2:51" s="11" customFormat="1" ht="13.5">
      <c r="B809" s="203"/>
      <c r="C809" s="204"/>
      <c r="D809" s="205" t="s">
        <v>136</v>
      </c>
      <c r="E809" s="206" t="s">
        <v>23</v>
      </c>
      <c r="F809" s="207" t="s">
        <v>1011</v>
      </c>
      <c r="G809" s="204"/>
      <c r="H809" s="208">
        <v>2.08</v>
      </c>
      <c r="I809" s="209"/>
      <c r="J809" s="204"/>
      <c r="K809" s="204"/>
      <c r="L809" s="210"/>
      <c r="M809" s="211"/>
      <c r="N809" s="212"/>
      <c r="O809" s="212"/>
      <c r="P809" s="212"/>
      <c r="Q809" s="212"/>
      <c r="R809" s="212"/>
      <c r="S809" s="212"/>
      <c r="T809" s="213"/>
      <c r="AT809" s="214" t="s">
        <v>136</v>
      </c>
      <c r="AU809" s="214" t="s">
        <v>85</v>
      </c>
      <c r="AV809" s="11" t="s">
        <v>85</v>
      </c>
      <c r="AW809" s="11" t="s">
        <v>38</v>
      </c>
      <c r="AX809" s="11" t="s">
        <v>75</v>
      </c>
      <c r="AY809" s="214" t="s">
        <v>126</v>
      </c>
    </row>
    <row r="810" spans="2:51" s="11" customFormat="1" ht="13.5">
      <c r="B810" s="203"/>
      <c r="C810" s="204"/>
      <c r="D810" s="205" t="s">
        <v>136</v>
      </c>
      <c r="E810" s="206" t="s">
        <v>23</v>
      </c>
      <c r="F810" s="207" t="s">
        <v>1012</v>
      </c>
      <c r="G810" s="204"/>
      <c r="H810" s="208">
        <v>1.24</v>
      </c>
      <c r="I810" s="209"/>
      <c r="J810" s="204"/>
      <c r="K810" s="204"/>
      <c r="L810" s="210"/>
      <c r="M810" s="211"/>
      <c r="N810" s="212"/>
      <c r="O810" s="212"/>
      <c r="P810" s="212"/>
      <c r="Q810" s="212"/>
      <c r="R810" s="212"/>
      <c r="S810" s="212"/>
      <c r="T810" s="213"/>
      <c r="AT810" s="214" t="s">
        <v>136</v>
      </c>
      <c r="AU810" s="214" t="s">
        <v>85</v>
      </c>
      <c r="AV810" s="11" t="s">
        <v>85</v>
      </c>
      <c r="AW810" s="11" t="s">
        <v>38</v>
      </c>
      <c r="AX810" s="11" t="s">
        <v>75</v>
      </c>
      <c r="AY810" s="214" t="s">
        <v>126</v>
      </c>
    </row>
    <row r="811" spans="2:51" s="11" customFormat="1" ht="13.5">
      <c r="B811" s="203"/>
      <c r="C811" s="204"/>
      <c r="D811" s="205" t="s">
        <v>136</v>
      </c>
      <c r="E811" s="206" t="s">
        <v>23</v>
      </c>
      <c r="F811" s="207" t="s">
        <v>1013</v>
      </c>
      <c r="G811" s="204"/>
      <c r="H811" s="208">
        <v>1.24</v>
      </c>
      <c r="I811" s="209"/>
      <c r="J811" s="204"/>
      <c r="K811" s="204"/>
      <c r="L811" s="210"/>
      <c r="M811" s="211"/>
      <c r="N811" s="212"/>
      <c r="O811" s="212"/>
      <c r="P811" s="212"/>
      <c r="Q811" s="212"/>
      <c r="R811" s="212"/>
      <c r="S811" s="212"/>
      <c r="T811" s="213"/>
      <c r="AT811" s="214" t="s">
        <v>136</v>
      </c>
      <c r="AU811" s="214" t="s">
        <v>85</v>
      </c>
      <c r="AV811" s="11" t="s">
        <v>85</v>
      </c>
      <c r="AW811" s="11" t="s">
        <v>38</v>
      </c>
      <c r="AX811" s="11" t="s">
        <v>75</v>
      </c>
      <c r="AY811" s="214" t="s">
        <v>126</v>
      </c>
    </row>
    <row r="812" spans="2:51" s="11" customFormat="1" ht="13.5">
      <c r="B812" s="203"/>
      <c r="C812" s="204"/>
      <c r="D812" s="205" t="s">
        <v>136</v>
      </c>
      <c r="E812" s="206" t="s">
        <v>23</v>
      </c>
      <c r="F812" s="207" t="s">
        <v>1014</v>
      </c>
      <c r="G812" s="204"/>
      <c r="H812" s="208">
        <v>2.8</v>
      </c>
      <c r="I812" s="209"/>
      <c r="J812" s="204"/>
      <c r="K812" s="204"/>
      <c r="L812" s="210"/>
      <c r="M812" s="211"/>
      <c r="N812" s="212"/>
      <c r="O812" s="212"/>
      <c r="P812" s="212"/>
      <c r="Q812" s="212"/>
      <c r="R812" s="212"/>
      <c r="S812" s="212"/>
      <c r="T812" s="213"/>
      <c r="AT812" s="214" t="s">
        <v>136</v>
      </c>
      <c r="AU812" s="214" t="s">
        <v>85</v>
      </c>
      <c r="AV812" s="11" t="s">
        <v>85</v>
      </c>
      <c r="AW812" s="11" t="s">
        <v>38</v>
      </c>
      <c r="AX812" s="11" t="s">
        <v>75</v>
      </c>
      <c r="AY812" s="214" t="s">
        <v>126</v>
      </c>
    </row>
    <row r="813" spans="2:51" s="11" customFormat="1" ht="13.5">
      <c r="B813" s="203"/>
      <c r="C813" s="204"/>
      <c r="D813" s="205" t="s">
        <v>136</v>
      </c>
      <c r="E813" s="206" t="s">
        <v>23</v>
      </c>
      <c r="F813" s="207" t="s">
        <v>1015</v>
      </c>
      <c r="G813" s="204"/>
      <c r="H813" s="208">
        <v>1.4</v>
      </c>
      <c r="I813" s="209"/>
      <c r="J813" s="204"/>
      <c r="K813" s="204"/>
      <c r="L813" s="210"/>
      <c r="M813" s="211"/>
      <c r="N813" s="212"/>
      <c r="O813" s="212"/>
      <c r="P813" s="212"/>
      <c r="Q813" s="212"/>
      <c r="R813" s="212"/>
      <c r="S813" s="212"/>
      <c r="T813" s="213"/>
      <c r="AT813" s="214" t="s">
        <v>136</v>
      </c>
      <c r="AU813" s="214" t="s">
        <v>85</v>
      </c>
      <c r="AV813" s="11" t="s">
        <v>85</v>
      </c>
      <c r="AW813" s="11" t="s">
        <v>38</v>
      </c>
      <c r="AX813" s="11" t="s">
        <v>75</v>
      </c>
      <c r="AY813" s="214" t="s">
        <v>126</v>
      </c>
    </row>
    <row r="814" spans="2:51" s="11" customFormat="1" ht="13.5">
      <c r="B814" s="203"/>
      <c r="C814" s="204"/>
      <c r="D814" s="205" t="s">
        <v>136</v>
      </c>
      <c r="E814" s="206" t="s">
        <v>23</v>
      </c>
      <c r="F814" s="207" t="s">
        <v>1016</v>
      </c>
      <c r="G814" s="204"/>
      <c r="H814" s="208">
        <v>1.4</v>
      </c>
      <c r="I814" s="209"/>
      <c r="J814" s="204"/>
      <c r="K814" s="204"/>
      <c r="L814" s="210"/>
      <c r="M814" s="211"/>
      <c r="N814" s="212"/>
      <c r="O814" s="212"/>
      <c r="P814" s="212"/>
      <c r="Q814" s="212"/>
      <c r="R814" s="212"/>
      <c r="S814" s="212"/>
      <c r="T814" s="213"/>
      <c r="AT814" s="214" t="s">
        <v>136</v>
      </c>
      <c r="AU814" s="214" t="s">
        <v>85</v>
      </c>
      <c r="AV814" s="11" t="s">
        <v>85</v>
      </c>
      <c r="AW814" s="11" t="s">
        <v>38</v>
      </c>
      <c r="AX814" s="11" t="s">
        <v>75</v>
      </c>
      <c r="AY814" s="214" t="s">
        <v>126</v>
      </c>
    </row>
    <row r="815" spans="2:51" s="11" customFormat="1" ht="13.5">
      <c r="B815" s="203"/>
      <c r="C815" s="204"/>
      <c r="D815" s="205" t="s">
        <v>136</v>
      </c>
      <c r="E815" s="206" t="s">
        <v>23</v>
      </c>
      <c r="F815" s="207" t="s">
        <v>1017</v>
      </c>
      <c r="G815" s="204"/>
      <c r="H815" s="208">
        <v>1.071</v>
      </c>
      <c r="I815" s="209"/>
      <c r="J815" s="204"/>
      <c r="K815" s="204"/>
      <c r="L815" s="210"/>
      <c r="M815" s="211"/>
      <c r="N815" s="212"/>
      <c r="O815" s="212"/>
      <c r="P815" s="212"/>
      <c r="Q815" s="212"/>
      <c r="R815" s="212"/>
      <c r="S815" s="212"/>
      <c r="T815" s="213"/>
      <c r="AT815" s="214" t="s">
        <v>136</v>
      </c>
      <c r="AU815" s="214" t="s">
        <v>85</v>
      </c>
      <c r="AV815" s="11" t="s">
        <v>85</v>
      </c>
      <c r="AW815" s="11" t="s">
        <v>38</v>
      </c>
      <c r="AX815" s="11" t="s">
        <v>75</v>
      </c>
      <c r="AY815" s="214" t="s">
        <v>126</v>
      </c>
    </row>
    <row r="816" spans="2:51" s="11" customFormat="1" ht="13.5">
      <c r="B816" s="203"/>
      <c r="C816" s="204"/>
      <c r="D816" s="205" t="s">
        <v>136</v>
      </c>
      <c r="E816" s="206" t="s">
        <v>23</v>
      </c>
      <c r="F816" s="207" t="s">
        <v>1018</v>
      </c>
      <c r="G816" s="204"/>
      <c r="H816" s="208">
        <v>1.64</v>
      </c>
      <c r="I816" s="209"/>
      <c r="J816" s="204"/>
      <c r="K816" s="204"/>
      <c r="L816" s="210"/>
      <c r="M816" s="211"/>
      <c r="N816" s="212"/>
      <c r="O816" s="212"/>
      <c r="P816" s="212"/>
      <c r="Q816" s="212"/>
      <c r="R816" s="212"/>
      <c r="S816" s="212"/>
      <c r="T816" s="213"/>
      <c r="AT816" s="214" t="s">
        <v>136</v>
      </c>
      <c r="AU816" s="214" t="s">
        <v>85</v>
      </c>
      <c r="AV816" s="11" t="s">
        <v>85</v>
      </c>
      <c r="AW816" s="11" t="s">
        <v>38</v>
      </c>
      <c r="AX816" s="11" t="s">
        <v>75</v>
      </c>
      <c r="AY816" s="214" t="s">
        <v>126</v>
      </c>
    </row>
    <row r="817" spans="2:65" s="11" customFormat="1" ht="13.5">
      <c r="B817" s="203"/>
      <c r="C817" s="204"/>
      <c r="D817" s="205" t="s">
        <v>136</v>
      </c>
      <c r="E817" s="206" t="s">
        <v>23</v>
      </c>
      <c r="F817" s="207" t="s">
        <v>1019</v>
      </c>
      <c r="G817" s="204"/>
      <c r="H817" s="208">
        <v>0.83199999999999996</v>
      </c>
      <c r="I817" s="209"/>
      <c r="J817" s="204"/>
      <c r="K817" s="204"/>
      <c r="L817" s="210"/>
      <c r="M817" s="211"/>
      <c r="N817" s="212"/>
      <c r="O817" s="212"/>
      <c r="P817" s="212"/>
      <c r="Q817" s="212"/>
      <c r="R817" s="212"/>
      <c r="S817" s="212"/>
      <c r="T817" s="213"/>
      <c r="AT817" s="214" t="s">
        <v>136</v>
      </c>
      <c r="AU817" s="214" t="s">
        <v>85</v>
      </c>
      <c r="AV817" s="11" t="s">
        <v>85</v>
      </c>
      <c r="AW817" s="11" t="s">
        <v>38</v>
      </c>
      <c r="AX817" s="11" t="s">
        <v>75</v>
      </c>
      <c r="AY817" s="214" t="s">
        <v>126</v>
      </c>
    </row>
    <row r="818" spans="2:65" s="11" customFormat="1" ht="13.5">
      <c r="B818" s="203"/>
      <c r="C818" s="204"/>
      <c r="D818" s="205" t="s">
        <v>136</v>
      </c>
      <c r="E818" s="206" t="s">
        <v>23</v>
      </c>
      <c r="F818" s="207" t="s">
        <v>1020</v>
      </c>
      <c r="G818" s="204"/>
      <c r="H818" s="208">
        <v>3.0720000000000001</v>
      </c>
      <c r="I818" s="209"/>
      <c r="J818" s="204"/>
      <c r="K818" s="204"/>
      <c r="L818" s="210"/>
      <c r="M818" s="211"/>
      <c r="N818" s="212"/>
      <c r="O818" s="212"/>
      <c r="P818" s="212"/>
      <c r="Q818" s="212"/>
      <c r="R818" s="212"/>
      <c r="S818" s="212"/>
      <c r="T818" s="213"/>
      <c r="AT818" s="214" t="s">
        <v>136</v>
      </c>
      <c r="AU818" s="214" t="s">
        <v>85</v>
      </c>
      <c r="AV818" s="11" t="s">
        <v>85</v>
      </c>
      <c r="AW818" s="11" t="s">
        <v>38</v>
      </c>
      <c r="AX818" s="11" t="s">
        <v>75</v>
      </c>
      <c r="AY818" s="214" t="s">
        <v>126</v>
      </c>
    </row>
    <row r="819" spans="2:65" s="11" customFormat="1" ht="13.5">
      <c r="B819" s="203"/>
      <c r="C819" s="204"/>
      <c r="D819" s="205" t="s">
        <v>136</v>
      </c>
      <c r="E819" s="206" t="s">
        <v>23</v>
      </c>
      <c r="F819" s="207" t="s">
        <v>1021</v>
      </c>
      <c r="G819" s="204"/>
      <c r="H819" s="208">
        <v>3.0720000000000001</v>
      </c>
      <c r="I819" s="209"/>
      <c r="J819" s="204"/>
      <c r="K819" s="204"/>
      <c r="L819" s="210"/>
      <c r="M819" s="211"/>
      <c r="N819" s="212"/>
      <c r="O819" s="212"/>
      <c r="P819" s="212"/>
      <c r="Q819" s="212"/>
      <c r="R819" s="212"/>
      <c r="S819" s="212"/>
      <c r="T819" s="213"/>
      <c r="AT819" s="214" t="s">
        <v>136</v>
      </c>
      <c r="AU819" s="214" t="s">
        <v>85</v>
      </c>
      <c r="AV819" s="11" t="s">
        <v>85</v>
      </c>
      <c r="AW819" s="11" t="s">
        <v>38</v>
      </c>
      <c r="AX819" s="11" t="s">
        <v>75</v>
      </c>
      <c r="AY819" s="214" t="s">
        <v>126</v>
      </c>
    </row>
    <row r="820" spans="2:65" s="11" customFormat="1" ht="13.5">
      <c r="B820" s="203"/>
      <c r="C820" s="204"/>
      <c r="D820" s="205" t="s">
        <v>136</v>
      </c>
      <c r="E820" s="206" t="s">
        <v>23</v>
      </c>
      <c r="F820" s="207" t="s">
        <v>1022</v>
      </c>
      <c r="G820" s="204"/>
      <c r="H820" s="208">
        <v>1.056</v>
      </c>
      <c r="I820" s="209"/>
      <c r="J820" s="204"/>
      <c r="K820" s="204"/>
      <c r="L820" s="210"/>
      <c r="M820" s="211"/>
      <c r="N820" s="212"/>
      <c r="O820" s="212"/>
      <c r="P820" s="212"/>
      <c r="Q820" s="212"/>
      <c r="R820" s="212"/>
      <c r="S820" s="212"/>
      <c r="T820" s="213"/>
      <c r="AT820" s="214" t="s">
        <v>136</v>
      </c>
      <c r="AU820" s="214" t="s">
        <v>85</v>
      </c>
      <c r="AV820" s="11" t="s">
        <v>85</v>
      </c>
      <c r="AW820" s="11" t="s">
        <v>38</v>
      </c>
      <c r="AX820" s="11" t="s">
        <v>75</v>
      </c>
      <c r="AY820" s="214" t="s">
        <v>126</v>
      </c>
    </row>
    <row r="821" spans="2:65" s="11" customFormat="1" ht="13.5">
      <c r="B821" s="203"/>
      <c r="C821" s="204"/>
      <c r="D821" s="205" t="s">
        <v>136</v>
      </c>
      <c r="E821" s="206" t="s">
        <v>23</v>
      </c>
      <c r="F821" s="207" t="s">
        <v>1023</v>
      </c>
      <c r="G821" s="204"/>
      <c r="H821" s="208">
        <v>1.056</v>
      </c>
      <c r="I821" s="209"/>
      <c r="J821" s="204"/>
      <c r="K821" s="204"/>
      <c r="L821" s="210"/>
      <c r="M821" s="211"/>
      <c r="N821" s="212"/>
      <c r="O821" s="212"/>
      <c r="P821" s="212"/>
      <c r="Q821" s="212"/>
      <c r="R821" s="212"/>
      <c r="S821" s="212"/>
      <c r="T821" s="213"/>
      <c r="AT821" s="214" t="s">
        <v>136</v>
      </c>
      <c r="AU821" s="214" t="s">
        <v>85</v>
      </c>
      <c r="AV821" s="11" t="s">
        <v>85</v>
      </c>
      <c r="AW821" s="11" t="s">
        <v>38</v>
      </c>
      <c r="AX821" s="11" t="s">
        <v>75</v>
      </c>
      <c r="AY821" s="214" t="s">
        <v>126</v>
      </c>
    </row>
    <row r="822" spans="2:65" s="11" customFormat="1" ht="13.5">
      <c r="B822" s="203"/>
      <c r="C822" s="204"/>
      <c r="D822" s="205" t="s">
        <v>136</v>
      </c>
      <c r="E822" s="206" t="s">
        <v>23</v>
      </c>
      <c r="F822" s="207" t="s">
        <v>1024</v>
      </c>
      <c r="G822" s="204"/>
      <c r="H822" s="208">
        <v>1.984</v>
      </c>
      <c r="I822" s="209"/>
      <c r="J822" s="204"/>
      <c r="K822" s="204"/>
      <c r="L822" s="210"/>
      <c r="M822" s="211"/>
      <c r="N822" s="212"/>
      <c r="O822" s="212"/>
      <c r="P822" s="212"/>
      <c r="Q822" s="212"/>
      <c r="R822" s="212"/>
      <c r="S822" s="212"/>
      <c r="T822" s="213"/>
      <c r="AT822" s="214" t="s">
        <v>136</v>
      </c>
      <c r="AU822" s="214" t="s">
        <v>85</v>
      </c>
      <c r="AV822" s="11" t="s">
        <v>85</v>
      </c>
      <c r="AW822" s="11" t="s">
        <v>38</v>
      </c>
      <c r="AX822" s="11" t="s">
        <v>75</v>
      </c>
      <c r="AY822" s="214" t="s">
        <v>126</v>
      </c>
    </row>
    <row r="823" spans="2:65" s="11" customFormat="1" ht="13.5">
      <c r="B823" s="203"/>
      <c r="C823" s="204"/>
      <c r="D823" s="205" t="s">
        <v>136</v>
      </c>
      <c r="E823" s="206" t="s">
        <v>23</v>
      </c>
      <c r="F823" s="207" t="s">
        <v>1025</v>
      </c>
      <c r="G823" s="204"/>
      <c r="H823" s="208">
        <v>1.984</v>
      </c>
      <c r="I823" s="209"/>
      <c r="J823" s="204"/>
      <c r="K823" s="204"/>
      <c r="L823" s="210"/>
      <c r="M823" s="211"/>
      <c r="N823" s="212"/>
      <c r="O823" s="212"/>
      <c r="P823" s="212"/>
      <c r="Q823" s="212"/>
      <c r="R823" s="212"/>
      <c r="S823" s="212"/>
      <c r="T823" s="213"/>
      <c r="AT823" s="214" t="s">
        <v>136</v>
      </c>
      <c r="AU823" s="214" t="s">
        <v>85</v>
      </c>
      <c r="AV823" s="11" t="s">
        <v>85</v>
      </c>
      <c r="AW823" s="11" t="s">
        <v>38</v>
      </c>
      <c r="AX823" s="11" t="s">
        <v>75</v>
      </c>
      <c r="AY823" s="214" t="s">
        <v>126</v>
      </c>
    </row>
    <row r="824" spans="2:65" s="11" customFormat="1" ht="13.5">
      <c r="B824" s="203"/>
      <c r="C824" s="204"/>
      <c r="D824" s="205" t="s">
        <v>136</v>
      </c>
      <c r="E824" s="206" t="s">
        <v>23</v>
      </c>
      <c r="F824" s="207" t="s">
        <v>1026</v>
      </c>
      <c r="G824" s="204"/>
      <c r="H824" s="208">
        <v>1.952</v>
      </c>
      <c r="I824" s="209"/>
      <c r="J824" s="204"/>
      <c r="K824" s="204"/>
      <c r="L824" s="210"/>
      <c r="M824" s="211"/>
      <c r="N824" s="212"/>
      <c r="O824" s="212"/>
      <c r="P824" s="212"/>
      <c r="Q824" s="212"/>
      <c r="R824" s="212"/>
      <c r="S824" s="212"/>
      <c r="T824" s="213"/>
      <c r="AT824" s="214" t="s">
        <v>136</v>
      </c>
      <c r="AU824" s="214" t="s">
        <v>85</v>
      </c>
      <c r="AV824" s="11" t="s">
        <v>85</v>
      </c>
      <c r="AW824" s="11" t="s">
        <v>38</v>
      </c>
      <c r="AX824" s="11" t="s">
        <v>75</v>
      </c>
      <c r="AY824" s="214" t="s">
        <v>126</v>
      </c>
    </row>
    <row r="825" spans="2:65" s="11" customFormat="1" ht="13.5">
      <c r="B825" s="203"/>
      <c r="C825" s="204"/>
      <c r="D825" s="205" t="s">
        <v>136</v>
      </c>
      <c r="E825" s="206" t="s">
        <v>23</v>
      </c>
      <c r="F825" s="207" t="s">
        <v>1027</v>
      </c>
      <c r="G825" s="204"/>
      <c r="H825" s="208">
        <v>1.952</v>
      </c>
      <c r="I825" s="209"/>
      <c r="J825" s="204"/>
      <c r="K825" s="204"/>
      <c r="L825" s="210"/>
      <c r="M825" s="211"/>
      <c r="N825" s="212"/>
      <c r="O825" s="212"/>
      <c r="P825" s="212"/>
      <c r="Q825" s="212"/>
      <c r="R825" s="212"/>
      <c r="S825" s="212"/>
      <c r="T825" s="213"/>
      <c r="AT825" s="214" t="s">
        <v>136</v>
      </c>
      <c r="AU825" s="214" t="s">
        <v>85</v>
      </c>
      <c r="AV825" s="11" t="s">
        <v>85</v>
      </c>
      <c r="AW825" s="11" t="s">
        <v>38</v>
      </c>
      <c r="AX825" s="11" t="s">
        <v>75</v>
      </c>
      <c r="AY825" s="214" t="s">
        <v>126</v>
      </c>
    </row>
    <row r="826" spans="2:65" s="11" customFormat="1" ht="13.5">
      <c r="B826" s="203"/>
      <c r="C826" s="204"/>
      <c r="D826" s="205" t="s">
        <v>136</v>
      </c>
      <c r="E826" s="206" t="s">
        <v>23</v>
      </c>
      <c r="F826" s="207" t="s">
        <v>1028</v>
      </c>
      <c r="G826" s="204"/>
      <c r="H826" s="208">
        <v>1.3120000000000001</v>
      </c>
      <c r="I826" s="209"/>
      <c r="J826" s="204"/>
      <c r="K826" s="204"/>
      <c r="L826" s="210"/>
      <c r="M826" s="211"/>
      <c r="N826" s="212"/>
      <c r="O826" s="212"/>
      <c r="P826" s="212"/>
      <c r="Q826" s="212"/>
      <c r="R826" s="212"/>
      <c r="S826" s="212"/>
      <c r="T826" s="213"/>
      <c r="AT826" s="214" t="s">
        <v>136</v>
      </c>
      <c r="AU826" s="214" t="s">
        <v>85</v>
      </c>
      <c r="AV826" s="11" t="s">
        <v>85</v>
      </c>
      <c r="AW826" s="11" t="s">
        <v>38</v>
      </c>
      <c r="AX826" s="11" t="s">
        <v>75</v>
      </c>
      <c r="AY826" s="214" t="s">
        <v>126</v>
      </c>
    </row>
    <row r="827" spans="2:65" s="12" customFormat="1" ht="13.5">
      <c r="B827" s="215"/>
      <c r="C827" s="216"/>
      <c r="D827" s="205" t="s">
        <v>136</v>
      </c>
      <c r="E827" s="217" t="s">
        <v>23</v>
      </c>
      <c r="F827" s="218" t="s">
        <v>150</v>
      </c>
      <c r="G827" s="216"/>
      <c r="H827" s="219">
        <v>106.917</v>
      </c>
      <c r="I827" s="220"/>
      <c r="J827" s="216"/>
      <c r="K827" s="216"/>
      <c r="L827" s="221"/>
      <c r="M827" s="222"/>
      <c r="N827" s="223"/>
      <c r="O827" s="223"/>
      <c r="P827" s="223"/>
      <c r="Q827" s="223"/>
      <c r="R827" s="223"/>
      <c r="S827" s="223"/>
      <c r="T827" s="224"/>
      <c r="AT827" s="225" t="s">
        <v>136</v>
      </c>
      <c r="AU827" s="225" t="s">
        <v>85</v>
      </c>
      <c r="AV827" s="12" t="s">
        <v>134</v>
      </c>
      <c r="AW827" s="12" t="s">
        <v>38</v>
      </c>
      <c r="AX827" s="12" t="s">
        <v>80</v>
      </c>
      <c r="AY827" s="225" t="s">
        <v>126</v>
      </c>
    </row>
    <row r="828" spans="2:65" s="10" customFormat="1" ht="29.85" customHeight="1">
      <c r="B828" s="175"/>
      <c r="C828" s="176"/>
      <c r="D828" s="177" t="s">
        <v>74</v>
      </c>
      <c r="E828" s="189" t="s">
        <v>1029</v>
      </c>
      <c r="F828" s="189" t="s">
        <v>1030</v>
      </c>
      <c r="G828" s="176"/>
      <c r="H828" s="176"/>
      <c r="I828" s="179"/>
      <c r="J828" s="190">
        <f>BK828</f>
        <v>0</v>
      </c>
      <c r="K828" s="176"/>
      <c r="L828" s="181"/>
      <c r="M828" s="182"/>
      <c r="N828" s="183"/>
      <c r="O828" s="183"/>
      <c r="P828" s="184">
        <f>SUM(P829:P854)</f>
        <v>0</v>
      </c>
      <c r="Q828" s="183"/>
      <c r="R828" s="184">
        <f>SUM(R829:R854)</f>
        <v>0.77040231999999997</v>
      </c>
      <c r="S828" s="183"/>
      <c r="T828" s="185">
        <f>SUM(T829:T854)</f>
        <v>0.76636879999999996</v>
      </c>
      <c r="AR828" s="186" t="s">
        <v>85</v>
      </c>
      <c r="AT828" s="187" t="s">
        <v>74</v>
      </c>
      <c r="AU828" s="187" t="s">
        <v>80</v>
      </c>
      <c r="AY828" s="186" t="s">
        <v>126</v>
      </c>
      <c r="BK828" s="188">
        <f>SUM(BK829:BK854)</f>
        <v>0</v>
      </c>
    </row>
    <row r="829" spans="2:65" s="1" customFormat="1" ht="16.5" customHeight="1">
      <c r="B829" s="41"/>
      <c r="C829" s="191" t="s">
        <v>1031</v>
      </c>
      <c r="D829" s="191" t="s">
        <v>129</v>
      </c>
      <c r="E829" s="192" t="s">
        <v>1032</v>
      </c>
      <c r="F829" s="193" t="s">
        <v>1033</v>
      </c>
      <c r="G829" s="194" t="s">
        <v>140</v>
      </c>
      <c r="H829" s="195">
        <v>201.67599999999999</v>
      </c>
      <c r="I829" s="196"/>
      <c r="J829" s="197">
        <f>ROUND(I829*H829,2)</f>
        <v>0</v>
      </c>
      <c r="K829" s="193" t="s">
        <v>23</v>
      </c>
      <c r="L829" s="61"/>
      <c r="M829" s="198" t="s">
        <v>23</v>
      </c>
      <c r="N829" s="199" t="s">
        <v>46</v>
      </c>
      <c r="O829" s="42"/>
      <c r="P829" s="200">
        <f>O829*H829</f>
        <v>0</v>
      </c>
      <c r="Q829" s="200">
        <v>0</v>
      </c>
      <c r="R829" s="200">
        <f>Q829*H829</f>
        <v>0</v>
      </c>
      <c r="S829" s="200">
        <v>3.8E-3</v>
      </c>
      <c r="T829" s="201">
        <f>S829*H829</f>
        <v>0.76636879999999996</v>
      </c>
      <c r="AR829" s="23" t="s">
        <v>344</v>
      </c>
      <c r="AT829" s="23" t="s">
        <v>129</v>
      </c>
      <c r="AU829" s="23" t="s">
        <v>85</v>
      </c>
      <c r="AY829" s="23" t="s">
        <v>126</v>
      </c>
      <c r="BE829" s="202">
        <f>IF(N829="základní",J829,0)</f>
        <v>0</v>
      </c>
      <c r="BF829" s="202">
        <f>IF(N829="snížená",J829,0)</f>
        <v>0</v>
      </c>
      <c r="BG829" s="202">
        <f>IF(N829="zákl. přenesená",J829,0)</f>
        <v>0</v>
      </c>
      <c r="BH829" s="202">
        <f>IF(N829="sníž. přenesená",J829,0)</f>
        <v>0</v>
      </c>
      <c r="BI829" s="202">
        <f>IF(N829="nulová",J829,0)</f>
        <v>0</v>
      </c>
      <c r="BJ829" s="23" t="s">
        <v>80</v>
      </c>
      <c r="BK829" s="202">
        <f>ROUND(I829*H829,2)</f>
        <v>0</v>
      </c>
      <c r="BL829" s="23" t="s">
        <v>344</v>
      </c>
      <c r="BM829" s="23" t="s">
        <v>1034</v>
      </c>
    </row>
    <row r="830" spans="2:65" s="11" customFormat="1" ht="13.5">
      <c r="B830" s="203"/>
      <c r="C830" s="204"/>
      <c r="D830" s="205" t="s">
        <v>136</v>
      </c>
      <c r="E830" s="206" t="s">
        <v>23</v>
      </c>
      <c r="F830" s="207" t="s">
        <v>1035</v>
      </c>
      <c r="G830" s="204"/>
      <c r="H830" s="208">
        <v>201.67599999999999</v>
      </c>
      <c r="I830" s="209"/>
      <c r="J830" s="204"/>
      <c r="K830" s="204"/>
      <c r="L830" s="210"/>
      <c r="M830" s="211"/>
      <c r="N830" s="212"/>
      <c r="O830" s="212"/>
      <c r="P830" s="212"/>
      <c r="Q830" s="212"/>
      <c r="R830" s="212"/>
      <c r="S830" s="212"/>
      <c r="T830" s="213"/>
      <c r="AT830" s="214" t="s">
        <v>136</v>
      </c>
      <c r="AU830" s="214" t="s">
        <v>85</v>
      </c>
      <c r="AV830" s="11" t="s">
        <v>85</v>
      </c>
      <c r="AW830" s="11" t="s">
        <v>38</v>
      </c>
      <c r="AX830" s="11" t="s">
        <v>80</v>
      </c>
      <c r="AY830" s="214" t="s">
        <v>126</v>
      </c>
    </row>
    <row r="831" spans="2:65" s="1" customFormat="1" ht="25.5" customHeight="1">
      <c r="B831" s="41"/>
      <c r="C831" s="191" t="s">
        <v>1036</v>
      </c>
      <c r="D831" s="191" t="s">
        <v>129</v>
      </c>
      <c r="E831" s="192" t="s">
        <v>1037</v>
      </c>
      <c r="F831" s="193" t="s">
        <v>1038</v>
      </c>
      <c r="G831" s="194" t="s">
        <v>140</v>
      </c>
      <c r="H831" s="195">
        <v>201.67599999999999</v>
      </c>
      <c r="I831" s="196"/>
      <c r="J831" s="197">
        <f>ROUND(I831*H831,2)</f>
        <v>0</v>
      </c>
      <c r="K831" s="193" t="s">
        <v>23</v>
      </c>
      <c r="L831" s="61"/>
      <c r="M831" s="198" t="s">
        <v>23</v>
      </c>
      <c r="N831" s="199" t="s">
        <v>46</v>
      </c>
      <c r="O831" s="42"/>
      <c r="P831" s="200">
        <f>O831*H831</f>
        <v>0</v>
      </c>
      <c r="Q831" s="200">
        <v>3.82E-3</v>
      </c>
      <c r="R831" s="200">
        <f>Q831*H831</f>
        <v>0.77040231999999997</v>
      </c>
      <c r="S831" s="200">
        <v>0</v>
      </c>
      <c r="T831" s="201">
        <f>S831*H831</f>
        <v>0</v>
      </c>
      <c r="AR831" s="23" t="s">
        <v>344</v>
      </c>
      <c r="AT831" s="23" t="s">
        <v>129</v>
      </c>
      <c r="AU831" s="23" t="s">
        <v>85</v>
      </c>
      <c r="AY831" s="23" t="s">
        <v>126</v>
      </c>
      <c r="BE831" s="202">
        <f>IF(N831="základní",J831,0)</f>
        <v>0</v>
      </c>
      <c r="BF831" s="202">
        <f>IF(N831="snížená",J831,0)</f>
        <v>0</v>
      </c>
      <c r="BG831" s="202">
        <f>IF(N831="zákl. přenesená",J831,0)</f>
        <v>0</v>
      </c>
      <c r="BH831" s="202">
        <f>IF(N831="sníž. přenesená",J831,0)</f>
        <v>0</v>
      </c>
      <c r="BI831" s="202">
        <f>IF(N831="nulová",J831,0)</f>
        <v>0</v>
      </c>
      <c r="BJ831" s="23" t="s">
        <v>80</v>
      </c>
      <c r="BK831" s="202">
        <f>ROUND(I831*H831,2)</f>
        <v>0</v>
      </c>
      <c r="BL831" s="23" t="s">
        <v>344</v>
      </c>
      <c r="BM831" s="23" t="s">
        <v>1039</v>
      </c>
    </row>
    <row r="832" spans="2:65" s="11" customFormat="1" ht="13.5">
      <c r="B832" s="203"/>
      <c r="C832" s="204"/>
      <c r="D832" s="205" t="s">
        <v>136</v>
      </c>
      <c r="E832" s="206" t="s">
        <v>23</v>
      </c>
      <c r="F832" s="207" t="s">
        <v>1040</v>
      </c>
      <c r="G832" s="204"/>
      <c r="H832" s="208">
        <v>8.66</v>
      </c>
      <c r="I832" s="209"/>
      <c r="J832" s="204"/>
      <c r="K832" s="204"/>
      <c r="L832" s="210"/>
      <c r="M832" s="211"/>
      <c r="N832" s="212"/>
      <c r="O832" s="212"/>
      <c r="P832" s="212"/>
      <c r="Q832" s="212"/>
      <c r="R832" s="212"/>
      <c r="S832" s="212"/>
      <c r="T832" s="213"/>
      <c r="AT832" s="214" t="s">
        <v>136</v>
      </c>
      <c r="AU832" s="214" t="s">
        <v>85</v>
      </c>
      <c r="AV832" s="11" t="s">
        <v>85</v>
      </c>
      <c r="AW832" s="11" t="s">
        <v>38</v>
      </c>
      <c r="AX832" s="11" t="s">
        <v>75</v>
      </c>
      <c r="AY832" s="214" t="s">
        <v>126</v>
      </c>
    </row>
    <row r="833" spans="2:51" s="11" customFormat="1" ht="13.5">
      <c r="B833" s="203"/>
      <c r="C833" s="204"/>
      <c r="D833" s="205" t="s">
        <v>136</v>
      </c>
      <c r="E833" s="206" t="s">
        <v>23</v>
      </c>
      <c r="F833" s="207" t="s">
        <v>1041</v>
      </c>
      <c r="G833" s="204"/>
      <c r="H833" s="208">
        <v>8.6859999999999999</v>
      </c>
      <c r="I833" s="209"/>
      <c r="J833" s="204"/>
      <c r="K833" s="204"/>
      <c r="L833" s="210"/>
      <c r="M833" s="211"/>
      <c r="N833" s="212"/>
      <c r="O833" s="212"/>
      <c r="P833" s="212"/>
      <c r="Q833" s="212"/>
      <c r="R833" s="212"/>
      <c r="S833" s="212"/>
      <c r="T833" s="213"/>
      <c r="AT833" s="214" t="s">
        <v>136</v>
      </c>
      <c r="AU833" s="214" t="s">
        <v>85</v>
      </c>
      <c r="AV833" s="11" t="s">
        <v>85</v>
      </c>
      <c r="AW833" s="11" t="s">
        <v>38</v>
      </c>
      <c r="AX833" s="11" t="s">
        <v>75</v>
      </c>
      <c r="AY833" s="214" t="s">
        <v>126</v>
      </c>
    </row>
    <row r="834" spans="2:51" s="11" customFormat="1" ht="13.5">
      <c r="B834" s="203"/>
      <c r="C834" s="204"/>
      <c r="D834" s="205" t="s">
        <v>136</v>
      </c>
      <c r="E834" s="206" t="s">
        <v>23</v>
      </c>
      <c r="F834" s="207" t="s">
        <v>408</v>
      </c>
      <c r="G834" s="204"/>
      <c r="H834" s="208">
        <v>12.8</v>
      </c>
      <c r="I834" s="209"/>
      <c r="J834" s="204"/>
      <c r="K834" s="204"/>
      <c r="L834" s="210"/>
      <c r="M834" s="211"/>
      <c r="N834" s="212"/>
      <c r="O834" s="212"/>
      <c r="P834" s="212"/>
      <c r="Q834" s="212"/>
      <c r="R834" s="212"/>
      <c r="S834" s="212"/>
      <c r="T834" s="213"/>
      <c r="AT834" s="214" t="s">
        <v>136</v>
      </c>
      <c r="AU834" s="214" t="s">
        <v>85</v>
      </c>
      <c r="AV834" s="11" t="s">
        <v>85</v>
      </c>
      <c r="AW834" s="11" t="s">
        <v>38</v>
      </c>
      <c r="AX834" s="11" t="s">
        <v>75</v>
      </c>
      <c r="AY834" s="214" t="s">
        <v>126</v>
      </c>
    </row>
    <row r="835" spans="2:51" s="11" customFormat="1" ht="13.5">
      <c r="B835" s="203"/>
      <c r="C835" s="204"/>
      <c r="D835" s="205" t="s">
        <v>136</v>
      </c>
      <c r="E835" s="206" t="s">
        <v>23</v>
      </c>
      <c r="F835" s="207" t="s">
        <v>1042</v>
      </c>
      <c r="G835" s="204"/>
      <c r="H835" s="208">
        <v>8.6859999999999999</v>
      </c>
      <c r="I835" s="209"/>
      <c r="J835" s="204"/>
      <c r="K835" s="204"/>
      <c r="L835" s="210"/>
      <c r="M835" s="211"/>
      <c r="N835" s="212"/>
      <c r="O835" s="212"/>
      <c r="P835" s="212"/>
      <c r="Q835" s="212"/>
      <c r="R835" s="212"/>
      <c r="S835" s="212"/>
      <c r="T835" s="213"/>
      <c r="AT835" s="214" t="s">
        <v>136</v>
      </c>
      <c r="AU835" s="214" t="s">
        <v>85</v>
      </c>
      <c r="AV835" s="11" t="s">
        <v>85</v>
      </c>
      <c r="AW835" s="11" t="s">
        <v>38</v>
      </c>
      <c r="AX835" s="11" t="s">
        <v>75</v>
      </c>
      <c r="AY835" s="214" t="s">
        <v>126</v>
      </c>
    </row>
    <row r="836" spans="2:51" s="11" customFormat="1" ht="13.5">
      <c r="B836" s="203"/>
      <c r="C836" s="204"/>
      <c r="D836" s="205" t="s">
        <v>136</v>
      </c>
      <c r="E836" s="206" t="s">
        <v>23</v>
      </c>
      <c r="F836" s="207" t="s">
        <v>1043</v>
      </c>
      <c r="G836" s="204"/>
      <c r="H836" s="208">
        <v>8.6159999999999997</v>
      </c>
      <c r="I836" s="209"/>
      <c r="J836" s="204"/>
      <c r="K836" s="204"/>
      <c r="L836" s="210"/>
      <c r="M836" s="211"/>
      <c r="N836" s="212"/>
      <c r="O836" s="212"/>
      <c r="P836" s="212"/>
      <c r="Q836" s="212"/>
      <c r="R836" s="212"/>
      <c r="S836" s="212"/>
      <c r="T836" s="213"/>
      <c r="AT836" s="214" t="s">
        <v>136</v>
      </c>
      <c r="AU836" s="214" t="s">
        <v>85</v>
      </c>
      <c r="AV836" s="11" t="s">
        <v>85</v>
      </c>
      <c r="AW836" s="11" t="s">
        <v>38</v>
      </c>
      <c r="AX836" s="11" t="s">
        <v>75</v>
      </c>
      <c r="AY836" s="214" t="s">
        <v>126</v>
      </c>
    </row>
    <row r="837" spans="2:51" s="11" customFormat="1" ht="13.5">
      <c r="B837" s="203"/>
      <c r="C837" s="204"/>
      <c r="D837" s="205" t="s">
        <v>136</v>
      </c>
      <c r="E837" s="206" t="s">
        <v>23</v>
      </c>
      <c r="F837" s="207" t="s">
        <v>395</v>
      </c>
      <c r="G837" s="204"/>
      <c r="H837" s="208">
        <v>44.66</v>
      </c>
      <c r="I837" s="209"/>
      <c r="J837" s="204"/>
      <c r="K837" s="204"/>
      <c r="L837" s="210"/>
      <c r="M837" s="211"/>
      <c r="N837" s="212"/>
      <c r="O837" s="212"/>
      <c r="P837" s="212"/>
      <c r="Q837" s="212"/>
      <c r="R837" s="212"/>
      <c r="S837" s="212"/>
      <c r="T837" s="213"/>
      <c r="AT837" s="214" t="s">
        <v>136</v>
      </c>
      <c r="AU837" s="214" t="s">
        <v>85</v>
      </c>
      <c r="AV837" s="11" t="s">
        <v>85</v>
      </c>
      <c r="AW837" s="11" t="s">
        <v>38</v>
      </c>
      <c r="AX837" s="11" t="s">
        <v>75</v>
      </c>
      <c r="AY837" s="214" t="s">
        <v>126</v>
      </c>
    </row>
    <row r="838" spans="2:51" s="11" customFormat="1" ht="13.5">
      <c r="B838" s="203"/>
      <c r="C838" s="204"/>
      <c r="D838" s="205" t="s">
        <v>136</v>
      </c>
      <c r="E838" s="206" t="s">
        <v>23</v>
      </c>
      <c r="F838" s="207" t="s">
        <v>412</v>
      </c>
      <c r="G838" s="204"/>
      <c r="H838" s="208">
        <v>19.2</v>
      </c>
      <c r="I838" s="209"/>
      <c r="J838" s="204"/>
      <c r="K838" s="204"/>
      <c r="L838" s="210"/>
      <c r="M838" s="211"/>
      <c r="N838" s="212"/>
      <c r="O838" s="212"/>
      <c r="P838" s="212"/>
      <c r="Q838" s="212"/>
      <c r="R838" s="212"/>
      <c r="S838" s="212"/>
      <c r="T838" s="213"/>
      <c r="AT838" s="214" t="s">
        <v>136</v>
      </c>
      <c r="AU838" s="214" t="s">
        <v>85</v>
      </c>
      <c r="AV838" s="11" t="s">
        <v>85</v>
      </c>
      <c r="AW838" s="11" t="s">
        <v>38</v>
      </c>
      <c r="AX838" s="11" t="s">
        <v>75</v>
      </c>
      <c r="AY838" s="214" t="s">
        <v>126</v>
      </c>
    </row>
    <row r="839" spans="2:51" s="11" customFormat="1" ht="13.5">
      <c r="B839" s="203"/>
      <c r="C839" s="204"/>
      <c r="D839" s="205" t="s">
        <v>136</v>
      </c>
      <c r="E839" s="206" t="s">
        <v>23</v>
      </c>
      <c r="F839" s="207" t="s">
        <v>1044</v>
      </c>
      <c r="G839" s="204"/>
      <c r="H839" s="208">
        <v>3.86</v>
      </c>
      <c r="I839" s="209"/>
      <c r="J839" s="204"/>
      <c r="K839" s="204"/>
      <c r="L839" s="210"/>
      <c r="M839" s="211"/>
      <c r="N839" s="212"/>
      <c r="O839" s="212"/>
      <c r="P839" s="212"/>
      <c r="Q839" s="212"/>
      <c r="R839" s="212"/>
      <c r="S839" s="212"/>
      <c r="T839" s="213"/>
      <c r="AT839" s="214" t="s">
        <v>136</v>
      </c>
      <c r="AU839" s="214" t="s">
        <v>85</v>
      </c>
      <c r="AV839" s="11" t="s">
        <v>85</v>
      </c>
      <c r="AW839" s="11" t="s">
        <v>38</v>
      </c>
      <c r="AX839" s="11" t="s">
        <v>75</v>
      </c>
      <c r="AY839" s="214" t="s">
        <v>126</v>
      </c>
    </row>
    <row r="840" spans="2:51" s="11" customFormat="1" ht="13.5">
      <c r="B840" s="203"/>
      <c r="C840" s="204"/>
      <c r="D840" s="205" t="s">
        <v>136</v>
      </c>
      <c r="E840" s="206" t="s">
        <v>23</v>
      </c>
      <c r="F840" s="207" t="s">
        <v>414</v>
      </c>
      <c r="G840" s="204"/>
      <c r="H840" s="208">
        <v>6.4</v>
      </c>
      <c r="I840" s="209"/>
      <c r="J840" s="204"/>
      <c r="K840" s="204"/>
      <c r="L840" s="210"/>
      <c r="M840" s="211"/>
      <c r="N840" s="212"/>
      <c r="O840" s="212"/>
      <c r="P840" s="212"/>
      <c r="Q840" s="212"/>
      <c r="R840" s="212"/>
      <c r="S840" s="212"/>
      <c r="T840" s="213"/>
      <c r="AT840" s="214" t="s">
        <v>136</v>
      </c>
      <c r="AU840" s="214" t="s">
        <v>85</v>
      </c>
      <c r="AV840" s="11" t="s">
        <v>85</v>
      </c>
      <c r="AW840" s="11" t="s">
        <v>38</v>
      </c>
      <c r="AX840" s="11" t="s">
        <v>75</v>
      </c>
      <c r="AY840" s="214" t="s">
        <v>126</v>
      </c>
    </row>
    <row r="841" spans="2:51" s="11" customFormat="1" ht="13.5">
      <c r="B841" s="203"/>
      <c r="C841" s="204"/>
      <c r="D841" s="205" t="s">
        <v>136</v>
      </c>
      <c r="E841" s="206" t="s">
        <v>23</v>
      </c>
      <c r="F841" s="207" t="s">
        <v>415</v>
      </c>
      <c r="G841" s="204"/>
      <c r="H841" s="208">
        <v>3.3</v>
      </c>
      <c r="I841" s="209"/>
      <c r="J841" s="204"/>
      <c r="K841" s="204"/>
      <c r="L841" s="210"/>
      <c r="M841" s="211"/>
      <c r="N841" s="212"/>
      <c r="O841" s="212"/>
      <c r="P841" s="212"/>
      <c r="Q841" s="212"/>
      <c r="R841" s="212"/>
      <c r="S841" s="212"/>
      <c r="T841" s="213"/>
      <c r="AT841" s="214" t="s">
        <v>136</v>
      </c>
      <c r="AU841" s="214" t="s">
        <v>85</v>
      </c>
      <c r="AV841" s="11" t="s">
        <v>85</v>
      </c>
      <c r="AW841" s="11" t="s">
        <v>38</v>
      </c>
      <c r="AX841" s="11" t="s">
        <v>75</v>
      </c>
      <c r="AY841" s="214" t="s">
        <v>126</v>
      </c>
    </row>
    <row r="842" spans="2:51" s="11" customFormat="1" ht="13.5">
      <c r="B842" s="203"/>
      <c r="C842" s="204"/>
      <c r="D842" s="205" t="s">
        <v>136</v>
      </c>
      <c r="E842" s="206" t="s">
        <v>23</v>
      </c>
      <c r="F842" s="207" t="s">
        <v>1045</v>
      </c>
      <c r="G842" s="204"/>
      <c r="H842" s="208">
        <v>3.96</v>
      </c>
      <c r="I842" s="209"/>
      <c r="J842" s="204"/>
      <c r="K842" s="204"/>
      <c r="L842" s="210"/>
      <c r="M842" s="211"/>
      <c r="N842" s="212"/>
      <c r="O842" s="212"/>
      <c r="P842" s="212"/>
      <c r="Q842" s="212"/>
      <c r="R842" s="212"/>
      <c r="S842" s="212"/>
      <c r="T842" s="213"/>
      <c r="AT842" s="214" t="s">
        <v>136</v>
      </c>
      <c r="AU842" s="214" t="s">
        <v>85</v>
      </c>
      <c r="AV842" s="11" t="s">
        <v>85</v>
      </c>
      <c r="AW842" s="11" t="s">
        <v>38</v>
      </c>
      <c r="AX842" s="11" t="s">
        <v>75</v>
      </c>
      <c r="AY842" s="214" t="s">
        <v>126</v>
      </c>
    </row>
    <row r="843" spans="2:51" s="11" customFormat="1" ht="13.5">
      <c r="B843" s="203"/>
      <c r="C843" s="204"/>
      <c r="D843" s="205" t="s">
        <v>136</v>
      </c>
      <c r="E843" s="206" t="s">
        <v>23</v>
      </c>
      <c r="F843" s="207" t="s">
        <v>389</v>
      </c>
      <c r="G843" s="204"/>
      <c r="H843" s="208">
        <v>1.1599999999999999</v>
      </c>
      <c r="I843" s="209"/>
      <c r="J843" s="204"/>
      <c r="K843" s="204"/>
      <c r="L843" s="210"/>
      <c r="M843" s="211"/>
      <c r="N843" s="212"/>
      <c r="O843" s="212"/>
      <c r="P843" s="212"/>
      <c r="Q843" s="212"/>
      <c r="R843" s="212"/>
      <c r="S843" s="212"/>
      <c r="T843" s="213"/>
      <c r="AT843" s="214" t="s">
        <v>136</v>
      </c>
      <c r="AU843" s="214" t="s">
        <v>85</v>
      </c>
      <c r="AV843" s="11" t="s">
        <v>85</v>
      </c>
      <c r="AW843" s="11" t="s">
        <v>38</v>
      </c>
      <c r="AX843" s="11" t="s">
        <v>75</v>
      </c>
      <c r="AY843" s="214" t="s">
        <v>126</v>
      </c>
    </row>
    <row r="844" spans="2:51" s="11" customFormat="1" ht="13.5">
      <c r="B844" s="203"/>
      <c r="C844" s="204"/>
      <c r="D844" s="205" t="s">
        <v>136</v>
      </c>
      <c r="E844" s="206" t="s">
        <v>23</v>
      </c>
      <c r="F844" s="207" t="s">
        <v>1046</v>
      </c>
      <c r="G844" s="204"/>
      <c r="H844" s="208">
        <v>7.4249999999999998</v>
      </c>
      <c r="I844" s="209"/>
      <c r="J844" s="204"/>
      <c r="K844" s="204"/>
      <c r="L844" s="210"/>
      <c r="M844" s="211"/>
      <c r="N844" s="212"/>
      <c r="O844" s="212"/>
      <c r="P844" s="212"/>
      <c r="Q844" s="212"/>
      <c r="R844" s="212"/>
      <c r="S844" s="212"/>
      <c r="T844" s="213"/>
      <c r="AT844" s="214" t="s">
        <v>136</v>
      </c>
      <c r="AU844" s="214" t="s">
        <v>85</v>
      </c>
      <c r="AV844" s="11" t="s">
        <v>85</v>
      </c>
      <c r="AW844" s="11" t="s">
        <v>38</v>
      </c>
      <c r="AX844" s="11" t="s">
        <v>75</v>
      </c>
      <c r="AY844" s="214" t="s">
        <v>126</v>
      </c>
    </row>
    <row r="845" spans="2:51" s="11" customFormat="1" ht="13.5">
      <c r="B845" s="203"/>
      <c r="C845" s="204"/>
      <c r="D845" s="205" t="s">
        <v>136</v>
      </c>
      <c r="E845" s="206" t="s">
        <v>23</v>
      </c>
      <c r="F845" s="207" t="s">
        <v>397</v>
      </c>
      <c r="G845" s="204"/>
      <c r="H845" s="208">
        <v>1.595</v>
      </c>
      <c r="I845" s="209"/>
      <c r="J845" s="204"/>
      <c r="K845" s="204"/>
      <c r="L845" s="210"/>
      <c r="M845" s="211"/>
      <c r="N845" s="212"/>
      <c r="O845" s="212"/>
      <c r="P845" s="212"/>
      <c r="Q845" s="212"/>
      <c r="R845" s="212"/>
      <c r="S845" s="212"/>
      <c r="T845" s="213"/>
      <c r="AT845" s="214" t="s">
        <v>136</v>
      </c>
      <c r="AU845" s="214" t="s">
        <v>85</v>
      </c>
      <c r="AV845" s="11" t="s">
        <v>85</v>
      </c>
      <c r="AW845" s="11" t="s">
        <v>38</v>
      </c>
      <c r="AX845" s="11" t="s">
        <v>75</v>
      </c>
      <c r="AY845" s="214" t="s">
        <v>126</v>
      </c>
    </row>
    <row r="846" spans="2:51" s="11" customFormat="1" ht="13.5">
      <c r="B846" s="203"/>
      <c r="C846" s="204"/>
      <c r="D846" s="205" t="s">
        <v>136</v>
      </c>
      <c r="E846" s="206" t="s">
        <v>23</v>
      </c>
      <c r="F846" s="207" t="s">
        <v>419</v>
      </c>
      <c r="G846" s="204"/>
      <c r="H846" s="208">
        <v>3.2</v>
      </c>
      <c r="I846" s="209"/>
      <c r="J846" s="204"/>
      <c r="K846" s="204"/>
      <c r="L846" s="210"/>
      <c r="M846" s="211"/>
      <c r="N846" s="212"/>
      <c r="O846" s="212"/>
      <c r="P846" s="212"/>
      <c r="Q846" s="212"/>
      <c r="R846" s="212"/>
      <c r="S846" s="212"/>
      <c r="T846" s="213"/>
      <c r="AT846" s="214" t="s">
        <v>136</v>
      </c>
      <c r="AU846" s="214" t="s">
        <v>85</v>
      </c>
      <c r="AV846" s="11" t="s">
        <v>85</v>
      </c>
      <c r="AW846" s="11" t="s">
        <v>38</v>
      </c>
      <c r="AX846" s="11" t="s">
        <v>75</v>
      </c>
      <c r="AY846" s="214" t="s">
        <v>126</v>
      </c>
    </row>
    <row r="847" spans="2:51" s="11" customFormat="1" ht="13.5">
      <c r="B847" s="203"/>
      <c r="C847" s="204"/>
      <c r="D847" s="205" t="s">
        <v>136</v>
      </c>
      <c r="E847" s="206" t="s">
        <v>23</v>
      </c>
      <c r="F847" s="207" t="s">
        <v>420</v>
      </c>
      <c r="G847" s="204"/>
      <c r="H847" s="208">
        <v>17.231999999999999</v>
      </c>
      <c r="I847" s="209"/>
      <c r="J847" s="204"/>
      <c r="K847" s="204"/>
      <c r="L847" s="210"/>
      <c r="M847" s="211"/>
      <c r="N847" s="212"/>
      <c r="O847" s="212"/>
      <c r="P847" s="212"/>
      <c r="Q847" s="212"/>
      <c r="R847" s="212"/>
      <c r="S847" s="212"/>
      <c r="T847" s="213"/>
      <c r="AT847" s="214" t="s">
        <v>136</v>
      </c>
      <c r="AU847" s="214" t="s">
        <v>85</v>
      </c>
      <c r="AV847" s="11" t="s">
        <v>85</v>
      </c>
      <c r="AW847" s="11" t="s">
        <v>38</v>
      </c>
      <c r="AX847" s="11" t="s">
        <v>75</v>
      </c>
      <c r="AY847" s="214" t="s">
        <v>126</v>
      </c>
    </row>
    <row r="848" spans="2:51" s="11" customFormat="1" ht="13.5">
      <c r="B848" s="203"/>
      <c r="C848" s="204"/>
      <c r="D848" s="205" t="s">
        <v>136</v>
      </c>
      <c r="E848" s="206" t="s">
        <v>23</v>
      </c>
      <c r="F848" s="207" t="s">
        <v>421</v>
      </c>
      <c r="G848" s="204"/>
      <c r="H848" s="208">
        <v>17.231999999999999</v>
      </c>
      <c r="I848" s="209"/>
      <c r="J848" s="204"/>
      <c r="K848" s="204"/>
      <c r="L848" s="210"/>
      <c r="M848" s="211"/>
      <c r="N848" s="212"/>
      <c r="O848" s="212"/>
      <c r="P848" s="212"/>
      <c r="Q848" s="212"/>
      <c r="R848" s="212"/>
      <c r="S848" s="212"/>
      <c r="T848" s="213"/>
      <c r="AT848" s="214" t="s">
        <v>136</v>
      </c>
      <c r="AU848" s="214" t="s">
        <v>85</v>
      </c>
      <c r="AV848" s="11" t="s">
        <v>85</v>
      </c>
      <c r="AW848" s="11" t="s">
        <v>38</v>
      </c>
      <c r="AX848" s="11" t="s">
        <v>75</v>
      </c>
      <c r="AY848" s="214" t="s">
        <v>126</v>
      </c>
    </row>
    <row r="849" spans="2:65" s="11" customFormat="1" ht="13.5">
      <c r="B849" s="203"/>
      <c r="C849" s="204"/>
      <c r="D849" s="205" t="s">
        <v>136</v>
      </c>
      <c r="E849" s="206" t="s">
        <v>23</v>
      </c>
      <c r="F849" s="207" t="s">
        <v>1047</v>
      </c>
      <c r="G849" s="204"/>
      <c r="H849" s="208">
        <v>3.8159999999999998</v>
      </c>
      <c r="I849" s="209"/>
      <c r="J849" s="204"/>
      <c r="K849" s="204"/>
      <c r="L849" s="210"/>
      <c r="M849" s="211"/>
      <c r="N849" s="212"/>
      <c r="O849" s="212"/>
      <c r="P849" s="212"/>
      <c r="Q849" s="212"/>
      <c r="R849" s="212"/>
      <c r="S849" s="212"/>
      <c r="T849" s="213"/>
      <c r="AT849" s="214" t="s">
        <v>136</v>
      </c>
      <c r="AU849" s="214" t="s">
        <v>85</v>
      </c>
      <c r="AV849" s="11" t="s">
        <v>85</v>
      </c>
      <c r="AW849" s="11" t="s">
        <v>38</v>
      </c>
      <c r="AX849" s="11" t="s">
        <v>75</v>
      </c>
      <c r="AY849" s="214" t="s">
        <v>126</v>
      </c>
    </row>
    <row r="850" spans="2:65" s="11" customFormat="1" ht="13.5">
      <c r="B850" s="203"/>
      <c r="C850" s="204"/>
      <c r="D850" s="205" t="s">
        <v>136</v>
      </c>
      <c r="E850" s="206" t="s">
        <v>23</v>
      </c>
      <c r="F850" s="207" t="s">
        <v>1048</v>
      </c>
      <c r="G850" s="204"/>
      <c r="H850" s="208">
        <v>3.8159999999999998</v>
      </c>
      <c r="I850" s="209"/>
      <c r="J850" s="204"/>
      <c r="K850" s="204"/>
      <c r="L850" s="210"/>
      <c r="M850" s="211"/>
      <c r="N850" s="212"/>
      <c r="O850" s="212"/>
      <c r="P850" s="212"/>
      <c r="Q850" s="212"/>
      <c r="R850" s="212"/>
      <c r="S850" s="212"/>
      <c r="T850" s="213"/>
      <c r="AT850" s="214" t="s">
        <v>136</v>
      </c>
      <c r="AU850" s="214" t="s">
        <v>85</v>
      </c>
      <c r="AV850" s="11" t="s">
        <v>85</v>
      </c>
      <c r="AW850" s="11" t="s">
        <v>38</v>
      </c>
      <c r="AX850" s="11" t="s">
        <v>75</v>
      </c>
      <c r="AY850" s="214" t="s">
        <v>126</v>
      </c>
    </row>
    <row r="851" spans="2:65" s="11" customFormat="1" ht="13.5">
      <c r="B851" s="203"/>
      <c r="C851" s="204"/>
      <c r="D851" s="205" t="s">
        <v>136</v>
      </c>
      <c r="E851" s="206" t="s">
        <v>23</v>
      </c>
      <c r="F851" s="207" t="s">
        <v>424</v>
      </c>
      <c r="G851" s="204"/>
      <c r="H851" s="208">
        <v>8.6859999999999999</v>
      </c>
      <c r="I851" s="209"/>
      <c r="J851" s="204"/>
      <c r="K851" s="204"/>
      <c r="L851" s="210"/>
      <c r="M851" s="211"/>
      <c r="N851" s="212"/>
      <c r="O851" s="212"/>
      <c r="P851" s="212"/>
      <c r="Q851" s="212"/>
      <c r="R851" s="212"/>
      <c r="S851" s="212"/>
      <c r="T851" s="213"/>
      <c r="AT851" s="214" t="s">
        <v>136</v>
      </c>
      <c r="AU851" s="214" t="s">
        <v>85</v>
      </c>
      <c r="AV851" s="11" t="s">
        <v>85</v>
      </c>
      <c r="AW851" s="11" t="s">
        <v>38</v>
      </c>
      <c r="AX851" s="11" t="s">
        <v>75</v>
      </c>
      <c r="AY851" s="214" t="s">
        <v>126</v>
      </c>
    </row>
    <row r="852" spans="2:65" s="11" customFormat="1" ht="13.5">
      <c r="B852" s="203"/>
      <c r="C852" s="204"/>
      <c r="D852" s="205" t="s">
        <v>136</v>
      </c>
      <c r="E852" s="206" t="s">
        <v>23</v>
      </c>
      <c r="F852" s="207" t="s">
        <v>425</v>
      </c>
      <c r="G852" s="204"/>
      <c r="H852" s="208">
        <v>8.6859999999999999</v>
      </c>
      <c r="I852" s="209"/>
      <c r="J852" s="204"/>
      <c r="K852" s="204"/>
      <c r="L852" s="210"/>
      <c r="M852" s="211"/>
      <c r="N852" s="212"/>
      <c r="O852" s="212"/>
      <c r="P852" s="212"/>
      <c r="Q852" s="212"/>
      <c r="R852" s="212"/>
      <c r="S852" s="212"/>
      <c r="T852" s="213"/>
      <c r="AT852" s="214" t="s">
        <v>136</v>
      </c>
      <c r="AU852" s="214" t="s">
        <v>85</v>
      </c>
      <c r="AV852" s="11" t="s">
        <v>85</v>
      </c>
      <c r="AW852" s="11" t="s">
        <v>38</v>
      </c>
      <c r="AX852" s="11" t="s">
        <v>75</v>
      </c>
      <c r="AY852" s="214" t="s">
        <v>126</v>
      </c>
    </row>
    <row r="853" spans="2:65" s="12" customFormat="1" ht="13.5">
      <c r="B853" s="215"/>
      <c r="C853" s="216"/>
      <c r="D853" s="205" t="s">
        <v>136</v>
      </c>
      <c r="E853" s="217" t="s">
        <v>23</v>
      </c>
      <c r="F853" s="218" t="s">
        <v>150</v>
      </c>
      <c r="G853" s="216"/>
      <c r="H853" s="219">
        <v>201.67599999999999</v>
      </c>
      <c r="I853" s="220"/>
      <c r="J853" s="216"/>
      <c r="K853" s="216"/>
      <c r="L853" s="221"/>
      <c r="M853" s="222"/>
      <c r="N853" s="223"/>
      <c r="O853" s="223"/>
      <c r="P853" s="223"/>
      <c r="Q853" s="223"/>
      <c r="R853" s="223"/>
      <c r="S853" s="223"/>
      <c r="T853" s="224"/>
      <c r="AT853" s="225" t="s">
        <v>136</v>
      </c>
      <c r="AU853" s="225" t="s">
        <v>85</v>
      </c>
      <c r="AV853" s="12" t="s">
        <v>134</v>
      </c>
      <c r="AW853" s="12" t="s">
        <v>38</v>
      </c>
      <c r="AX853" s="12" t="s">
        <v>80</v>
      </c>
      <c r="AY853" s="225" t="s">
        <v>126</v>
      </c>
    </row>
    <row r="854" spans="2:65" s="1" customFormat="1" ht="16.5" customHeight="1">
      <c r="B854" s="41"/>
      <c r="C854" s="191" t="s">
        <v>1049</v>
      </c>
      <c r="D854" s="191" t="s">
        <v>129</v>
      </c>
      <c r="E854" s="192" t="s">
        <v>1050</v>
      </c>
      <c r="F854" s="193" t="s">
        <v>1051</v>
      </c>
      <c r="G854" s="194" t="s">
        <v>597</v>
      </c>
      <c r="H854" s="246"/>
      <c r="I854" s="196"/>
      <c r="J854" s="197">
        <f>ROUND(I854*H854,2)</f>
        <v>0</v>
      </c>
      <c r="K854" s="193" t="s">
        <v>133</v>
      </c>
      <c r="L854" s="61"/>
      <c r="M854" s="198" t="s">
        <v>23</v>
      </c>
      <c r="N854" s="199" t="s">
        <v>46</v>
      </c>
      <c r="O854" s="42"/>
      <c r="P854" s="200">
        <f>O854*H854</f>
        <v>0</v>
      </c>
      <c r="Q854" s="200">
        <v>0</v>
      </c>
      <c r="R854" s="200">
        <f>Q854*H854</f>
        <v>0</v>
      </c>
      <c r="S854" s="200">
        <v>0</v>
      </c>
      <c r="T854" s="201">
        <f>S854*H854</f>
        <v>0</v>
      </c>
      <c r="AR854" s="23" t="s">
        <v>344</v>
      </c>
      <c r="AT854" s="23" t="s">
        <v>129</v>
      </c>
      <c r="AU854" s="23" t="s">
        <v>85</v>
      </c>
      <c r="AY854" s="23" t="s">
        <v>126</v>
      </c>
      <c r="BE854" s="202">
        <f>IF(N854="základní",J854,0)</f>
        <v>0</v>
      </c>
      <c r="BF854" s="202">
        <f>IF(N854="snížená",J854,0)</f>
        <v>0</v>
      </c>
      <c r="BG854" s="202">
        <f>IF(N854="zákl. přenesená",J854,0)</f>
        <v>0</v>
      </c>
      <c r="BH854" s="202">
        <f>IF(N854="sníž. přenesená",J854,0)</f>
        <v>0</v>
      </c>
      <c r="BI854" s="202">
        <f>IF(N854="nulová",J854,0)</f>
        <v>0</v>
      </c>
      <c r="BJ854" s="23" t="s">
        <v>80</v>
      </c>
      <c r="BK854" s="202">
        <f>ROUND(I854*H854,2)</f>
        <v>0</v>
      </c>
      <c r="BL854" s="23" t="s">
        <v>344</v>
      </c>
      <c r="BM854" s="23" t="s">
        <v>1052</v>
      </c>
    </row>
    <row r="855" spans="2:65" s="10" customFormat="1" ht="37.35" customHeight="1">
      <c r="B855" s="175"/>
      <c r="C855" s="176"/>
      <c r="D855" s="177" t="s">
        <v>74</v>
      </c>
      <c r="E855" s="178" t="s">
        <v>1053</v>
      </c>
      <c r="F855" s="178" t="s">
        <v>1054</v>
      </c>
      <c r="G855" s="176"/>
      <c r="H855" s="176"/>
      <c r="I855" s="179"/>
      <c r="J855" s="180">
        <f>BK855</f>
        <v>0</v>
      </c>
      <c r="K855" s="176"/>
      <c r="L855" s="181"/>
      <c r="M855" s="182"/>
      <c r="N855" s="183"/>
      <c r="O855" s="183"/>
      <c r="P855" s="184">
        <f>SUM(P856:P857)</f>
        <v>0</v>
      </c>
      <c r="Q855" s="183"/>
      <c r="R855" s="184">
        <f>SUM(R856:R857)</f>
        <v>0</v>
      </c>
      <c r="S855" s="183"/>
      <c r="T855" s="185">
        <f>SUM(T856:T857)</f>
        <v>0</v>
      </c>
      <c r="AR855" s="186" t="s">
        <v>134</v>
      </c>
      <c r="AT855" s="187" t="s">
        <v>74</v>
      </c>
      <c r="AU855" s="187" t="s">
        <v>75</v>
      </c>
      <c r="AY855" s="186" t="s">
        <v>126</v>
      </c>
      <c r="BK855" s="188">
        <f>SUM(BK856:BK857)</f>
        <v>0</v>
      </c>
    </row>
    <row r="856" spans="2:65" s="1" customFormat="1" ht="25.5" customHeight="1">
      <c r="B856" s="41"/>
      <c r="C856" s="191" t="s">
        <v>1055</v>
      </c>
      <c r="D856" s="191" t="s">
        <v>129</v>
      </c>
      <c r="E856" s="192" t="s">
        <v>1056</v>
      </c>
      <c r="F856" s="193" t="s">
        <v>1057</v>
      </c>
      <c r="G856" s="194" t="s">
        <v>1058</v>
      </c>
      <c r="H856" s="195">
        <v>60</v>
      </c>
      <c r="I856" s="196"/>
      <c r="J856" s="197">
        <f>ROUND(I856*H856,2)</f>
        <v>0</v>
      </c>
      <c r="K856" s="193" t="s">
        <v>23</v>
      </c>
      <c r="L856" s="61"/>
      <c r="M856" s="198" t="s">
        <v>23</v>
      </c>
      <c r="N856" s="199" t="s">
        <v>46</v>
      </c>
      <c r="O856" s="42"/>
      <c r="P856" s="200">
        <f>O856*H856</f>
        <v>0</v>
      </c>
      <c r="Q856" s="200">
        <v>0</v>
      </c>
      <c r="R856" s="200">
        <f>Q856*H856</f>
        <v>0</v>
      </c>
      <c r="S856" s="200">
        <v>0</v>
      </c>
      <c r="T856" s="201">
        <f>S856*H856</f>
        <v>0</v>
      </c>
      <c r="AR856" s="23" t="s">
        <v>1059</v>
      </c>
      <c r="AT856" s="23" t="s">
        <v>129</v>
      </c>
      <c r="AU856" s="23" t="s">
        <v>80</v>
      </c>
      <c r="AY856" s="23" t="s">
        <v>126</v>
      </c>
      <c r="BE856" s="202">
        <f>IF(N856="základní",J856,0)</f>
        <v>0</v>
      </c>
      <c r="BF856" s="202">
        <f>IF(N856="snížená",J856,0)</f>
        <v>0</v>
      </c>
      <c r="BG856" s="202">
        <f>IF(N856="zákl. přenesená",J856,0)</f>
        <v>0</v>
      </c>
      <c r="BH856" s="202">
        <f>IF(N856="sníž. přenesená",J856,0)</f>
        <v>0</v>
      </c>
      <c r="BI856" s="202">
        <f>IF(N856="nulová",J856,0)</f>
        <v>0</v>
      </c>
      <c r="BJ856" s="23" t="s">
        <v>80</v>
      </c>
      <c r="BK856" s="202">
        <f>ROUND(I856*H856,2)</f>
        <v>0</v>
      </c>
      <c r="BL856" s="23" t="s">
        <v>1059</v>
      </c>
      <c r="BM856" s="23" t="s">
        <v>1060</v>
      </c>
    </row>
    <row r="857" spans="2:65" s="1" customFormat="1" ht="25.5" customHeight="1">
      <c r="B857" s="41"/>
      <c r="C857" s="191" t="s">
        <v>1061</v>
      </c>
      <c r="D857" s="191" t="s">
        <v>129</v>
      </c>
      <c r="E857" s="192" t="s">
        <v>1062</v>
      </c>
      <c r="F857" s="193" t="s">
        <v>1063</v>
      </c>
      <c r="G857" s="194" t="s">
        <v>1058</v>
      </c>
      <c r="H857" s="195">
        <v>45</v>
      </c>
      <c r="I857" s="196"/>
      <c r="J857" s="197">
        <f>ROUND(I857*H857,2)</f>
        <v>0</v>
      </c>
      <c r="K857" s="193" t="s">
        <v>23</v>
      </c>
      <c r="L857" s="61"/>
      <c r="M857" s="198" t="s">
        <v>23</v>
      </c>
      <c r="N857" s="247" t="s">
        <v>46</v>
      </c>
      <c r="O857" s="248"/>
      <c r="P857" s="249">
        <f>O857*H857</f>
        <v>0</v>
      </c>
      <c r="Q857" s="249">
        <v>0</v>
      </c>
      <c r="R857" s="249">
        <f>Q857*H857</f>
        <v>0</v>
      </c>
      <c r="S857" s="249">
        <v>0</v>
      </c>
      <c r="T857" s="250">
        <f>S857*H857</f>
        <v>0</v>
      </c>
      <c r="AR857" s="23" t="s">
        <v>1059</v>
      </c>
      <c r="AT857" s="23" t="s">
        <v>129</v>
      </c>
      <c r="AU857" s="23" t="s">
        <v>80</v>
      </c>
      <c r="AY857" s="23" t="s">
        <v>126</v>
      </c>
      <c r="BE857" s="202">
        <f>IF(N857="základní",J857,0)</f>
        <v>0</v>
      </c>
      <c r="BF857" s="202">
        <f>IF(N857="snížená",J857,0)</f>
        <v>0</v>
      </c>
      <c r="BG857" s="202">
        <f>IF(N857="zákl. přenesená",J857,0)</f>
        <v>0</v>
      </c>
      <c r="BH857" s="202">
        <f>IF(N857="sníž. přenesená",J857,0)</f>
        <v>0</v>
      </c>
      <c r="BI857" s="202">
        <f>IF(N857="nulová",J857,0)</f>
        <v>0</v>
      </c>
      <c r="BJ857" s="23" t="s">
        <v>80</v>
      </c>
      <c r="BK857" s="202">
        <f>ROUND(I857*H857,2)</f>
        <v>0</v>
      </c>
      <c r="BL857" s="23" t="s">
        <v>1059</v>
      </c>
      <c r="BM857" s="23" t="s">
        <v>1064</v>
      </c>
    </row>
    <row r="858" spans="2:65" s="1" customFormat="1" ht="6.95" customHeight="1">
      <c r="B858" s="56"/>
      <c r="C858" s="57"/>
      <c r="D858" s="57"/>
      <c r="E858" s="57"/>
      <c r="F858" s="57"/>
      <c r="G858" s="57"/>
      <c r="H858" s="57"/>
      <c r="I858" s="138"/>
      <c r="J858" s="57"/>
      <c r="K858" s="57"/>
      <c r="L858" s="61"/>
    </row>
  </sheetData>
  <sheetProtection algorithmName="SHA-512" hashValue="kIk8atZDg8DUGtXT7w6S2Ge72pkZraFJLUjQH5mneg6Ag0DDQWjBlHEba2qgwLDhugy/L4F22v33DdaieIOxdg==" saltValue="PO3xfZt6V0X0IMN4ONtxyE3E88L5g6744+7K97RkFIfqP9Gtz8bQHixDFYPJW58dwou3IRXUXi6pAWniRnGtHg==" spinCount="100000" sheet="1" objects="1" scenarios="1" formatColumns="0" formatRows="0" autoFilter="0"/>
  <autoFilter ref="C82:K857" xr:uid="{00000000-0009-0000-0000-000001000000}"/>
  <mergeCells count="7">
    <mergeCell ref="G1:H1"/>
    <mergeCell ref="L2:V2"/>
    <mergeCell ref="E7:H7"/>
    <mergeCell ref="E22:H22"/>
    <mergeCell ref="E43:H43"/>
    <mergeCell ref="J47:J48"/>
    <mergeCell ref="E75:H75"/>
  </mergeCells>
  <hyperlinks>
    <hyperlink ref="F1:G1" location="C2" display="1) Krycí list soupisu" xr:uid="{00000000-0004-0000-0100-000000000000}"/>
    <hyperlink ref="G1:H1" location="C50" display="2) Rekapitulace" xr:uid="{00000000-0004-0000-0100-000001000000}"/>
    <hyperlink ref="J1" location="C82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R88"/>
  <sheetViews>
    <sheetView showGridLines="0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86</v>
      </c>
      <c r="G1" s="371" t="s">
        <v>87</v>
      </c>
      <c r="H1" s="371"/>
      <c r="I1" s="114"/>
      <c r="J1" s="113" t="s">
        <v>88</v>
      </c>
      <c r="K1" s="112" t="s">
        <v>89</v>
      </c>
      <c r="L1" s="113" t="s">
        <v>90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AT2" s="23" t="s">
        <v>84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85</v>
      </c>
    </row>
    <row r="4" spans="1:70" ht="36.950000000000003" customHeight="1">
      <c r="B4" s="27"/>
      <c r="C4" s="28"/>
      <c r="D4" s="29" t="s">
        <v>91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16.5" customHeight="1">
      <c r="B7" s="27"/>
      <c r="C7" s="28"/>
      <c r="D7" s="28"/>
      <c r="E7" s="372" t="str">
        <f>'Rekapitulace stavby'!K6</f>
        <v>Výměna výplní otvorů v obvodovém plášti MŠ Hostinského</v>
      </c>
      <c r="F7" s="373"/>
      <c r="G7" s="373"/>
      <c r="H7" s="373"/>
      <c r="I7" s="116"/>
      <c r="J7" s="28"/>
      <c r="K7" s="30"/>
    </row>
    <row r="8" spans="1:70" s="1" customFormat="1">
      <c r="B8" s="41"/>
      <c r="C8" s="42"/>
      <c r="D8" s="36" t="s">
        <v>1065</v>
      </c>
      <c r="E8" s="42"/>
      <c r="F8" s="42"/>
      <c r="G8" s="42"/>
      <c r="H8" s="42"/>
      <c r="I8" s="117"/>
      <c r="J8" s="42"/>
      <c r="K8" s="45"/>
    </row>
    <row r="9" spans="1:70" s="1" customFormat="1" ht="36.950000000000003" customHeight="1">
      <c r="B9" s="41"/>
      <c r="C9" s="42"/>
      <c r="D9" s="42"/>
      <c r="E9" s="367" t="s">
        <v>1066</v>
      </c>
      <c r="F9" s="368"/>
      <c r="G9" s="368"/>
      <c r="H9" s="368"/>
      <c r="I9" s="117"/>
      <c r="J9" s="42"/>
      <c r="K9" s="45"/>
    </row>
    <row r="10" spans="1:70" s="1" customFormat="1" ht="13.5">
      <c r="B10" s="41"/>
      <c r="C10" s="42"/>
      <c r="D10" s="42"/>
      <c r="E10" s="42"/>
      <c r="F10" s="42"/>
      <c r="G10" s="42"/>
      <c r="H10" s="42"/>
      <c r="I10" s="117"/>
      <c r="J10" s="42"/>
      <c r="K10" s="45"/>
    </row>
    <row r="11" spans="1:70" s="1" customFormat="1" ht="14.45" customHeight="1">
      <c r="B11" s="41"/>
      <c r="C11" s="42"/>
      <c r="D11" s="36" t="s">
        <v>20</v>
      </c>
      <c r="E11" s="42"/>
      <c r="F11" s="34" t="s">
        <v>21</v>
      </c>
      <c r="G11" s="42"/>
      <c r="H11" s="42"/>
      <c r="I11" s="118" t="s">
        <v>22</v>
      </c>
      <c r="J11" s="34" t="s">
        <v>23</v>
      </c>
      <c r="K11" s="45"/>
    </row>
    <row r="12" spans="1:70" s="1" customFormat="1" ht="14.45" customHeight="1">
      <c r="B12" s="41"/>
      <c r="C12" s="42"/>
      <c r="D12" s="36" t="s">
        <v>24</v>
      </c>
      <c r="E12" s="42"/>
      <c r="F12" s="34" t="s">
        <v>25</v>
      </c>
      <c r="G12" s="42"/>
      <c r="H12" s="42"/>
      <c r="I12" s="118" t="s">
        <v>26</v>
      </c>
      <c r="J12" s="119" t="str">
        <f>'Rekapitulace stavby'!AN8</f>
        <v>19. 11. 2018</v>
      </c>
      <c r="K12" s="45"/>
    </row>
    <row r="13" spans="1:70" s="1" customFormat="1" ht="10.9" customHeight="1">
      <c r="B13" s="41"/>
      <c r="C13" s="42"/>
      <c r="D13" s="42"/>
      <c r="E13" s="42"/>
      <c r="F13" s="42"/>
      <c r="G13" s="42"/>
      <c r="H13" s="42"/>
      <c r="I13" s="117"/>
      <c r="J13" s="42"/>
      <c r="K13" s="45"/>
    </row>
    <row r="14" spans="1:70" s="1" customFormat="1" ht="14.45" customHeight="1">
      <c r="B14" s="41"/>
      <c r="C14" s="42"/>
      <c r="D14" s="36" t="s">
        <v>30</v>
      </c>
      <c r="E14" s="42"/>
      <c r="F14" s="42"/>
      <c r="G14" s="42"/>
      <c r="H14" s="42"/>
      <c r="I14" s="118" t="s">
        <v>31</v>
      </c>
      <c r="J14" s="34" t="s">
        <v>23</v>
      </c>
      <c r="K14" s="45"/>
    </row>
    <row r="15" spans="1:70" s="1" customFormat="1" ht="18" customHeight="1">
      <c r="B15" s="41"/>
      <c r="C15" s="42"/>
      <c r="D15" s="42"/>
      <c r="E15" s="34" t="s">
        <v>32</v>
      </c>
      <c r="F15" s="42"/>
      <c r="G15" s="42"/>
      <c r="H15" s="42"/>
      <c r="I15" s="118" t="s">
        <v>33</v>
      </c>
      <c r="J15" s="34" t="s">
        <v>23</v>
      </c>
      <c r="K15" s="45"/>
    </row>
    <row r="16" spans="1:70" s="1" customFormat="1" ht="6.95" customHeight="1">
      <c r="B16" s="41"/>
      <c r="C16" s="42"/>
      <c r="D16" s="42"/>
      <c r="E16" s="42"/>
      <c r="F16" s="42"/>
      <c r="G16" s="42"/>
      <c r="H16" s="42"/>
      <c r="I16" s="117"/>
      <c r="J16" s="42"/>
      <c r="K16" s="45"/>
    </row>
    <row r="17" spans="2:11" s="1" customFormat="1" ht="14.45" customHeight="1">
      <c r="B17" s="41"/>
      <c r="C17" s="42"/>
      <c r="D17" s="36" t="s">
        <v>34</v>
      </c>
      <c r="E17" s="42"/>
      <c r="F17" s="42"/>
      <c r="G17" s="42"/>
      <c r="H17" s="42"/>
      <c r="I17" s="118" t="s">
        <v>31</v>
      </c>
      <c r="J17" s="34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4" t="str">
        <f>IF('Rekapitulace stavby'!E14="Vyplň údaj","",IF('Rekapitulace stavby'!E14="","",'Rekapitulace stavby'!E14))</f>
        <v/>
      </c>
      <c r="F18" s="42"/>
      <c r="G18" s="42"/>
      <c r="H18" s="42"/>
      <c r="I18" s="118" t="s">
        <v>33</v>
      </c>
      <c r="J18" s="34" t="str">
        <f>IF('Rekapitulace stavby'!AN14="Vyplň údaj","",IF('Rekapitulace stavby'!AN14="","",'Rekapitulace stavby'!AN14))</f>
        <v/>
      </c>
      <c r="K18" s="45"/>
    </row>
    <row r="19" spans="2:11" s="1" customFormat="1" ht="6.95" customHeight="1">
      <c r="B19" s="41"/>
      <c r="C19" s="42"/>
      <c r="D19" s="42"/>
      <c r="E19" s="42"/>
      <c r="F19" s="42"/>
      <c r="G19" s="42"/>
      <c r="H19" s="42"/>
      <c r="I19" s="117"/>
      <c r="J19" s="42"/>
      <c r="K19" s="45"/>
    </row>
    <row r="20" spans="2:11" s="1" customFormat="1" ht="14.45" customHeight="1">
      <c r="B20" s="41"/>
      <c r="C20" s="42"/>
      <c r="D20" s="36" t="s">
        <v>36</v>
      </c>
      <c r="E20" s="42"/>
      <c r="F20" s="42"/>
      <c r="G20" s="42"/>
      <c r="H20" s="42"/>
      <c r="I20" s="118" t="s">
        <v>31</v>
      </c>
      <c r="J20" s="34" t="str">
        <f>IF('Rekapitulace stavby'!AN16="","",'Rekapitulace stavby'!AN16)</f>
        <v/>
      </c>
      <c r="K20" s="45"/>
    </row>
    <row r="21" spans="2:11" s="1" customFormat="1" ht="18" customHeight="1">
      <c r="B21" s="41"/>
      <c r="C21" s="42"/>
      <c r="D21" s="42"/>
      <c r="E21" s="34" t="str">
        <f>IF('Rekapitulace stavby'!E17="","",'Rekapitulace stavby'!E17)</f>
        <v xml:space="preserve"> </v>
      </c>
      <c r="F21" s="42"/>
      <c r="G21" s="42"/>
      <c r="H21" s="42"/>
      <c r="I21" s="118" t="s">
        <v>33</v>
      </c>
      <c r="J21" s="34" t="str">
        <f>IF('Rekapitulace stavby'!AN17="","",'Rekapitulace stavby'!AN17)</f>
        <v/>
      </c>
      <c r="K21" s="45"/>
    </row>
    <row r="22" spans="2:11" s="1" customFormat="1" ht="6.95" customHeight="1">
      <c r="B22" s="41"/>
      <c r="C22" s="42"/>
      <c r="D22" s="42"/>
      <c r="E22" s="42"/>
      <c r="F22" s="42"/>
      <c r="G22" s="42"/>
      <c r="H22" s="42"/>
      <c r="I22" s="117"/>
      <c r="J22" s="42"/>
      <c r="K22" s="45"/>
    </row>
    <row r="23" spans="2:11" s="1" customFormat="1" ht="14.45" customHeight="1">
      <c r="B23" s="41"/>
      <c r="C23" s="42"/>
      <c r="D23" s="36" t="s">
        <v>39</v>
      </c>
      <c r="E23" s="42"/>
      <c r="F23" s="42"/>
      <c r="G23" s="42"/>
      <c r="H23" s="42"/>
      <c r="I23" s="117"/>
      <c r="J23" s="42"/>
      <c r="K23" s="45"/>
    </row>
    <row r="24" spans="2:11" s="6" customFormat="1" ht="16.5" customHeight="1">
      <c r="B24" s="120"/>
      <c r="C24" s="121"/>
      <c r="D24" s="121"/>
      <c r="E24" s="336" t="s">
        <v>23</v>
      </c>
      <c r="F24" s="336"/>
      <c r="G24" s="336"/>
      <c r="H24" s="336"/>
      <c r="I24" s="122"/>
      <c r="J24" s="121"/>
      <c r="K24" s="123"/>
    </row>
    <row r="25" spans="2:11" s="1" customFormat="1" ht="6.95" customHeight="1">
      <c r="B25" s="41"/>
      <c r="C25" s="42"/>
      <c r="D25" s="42"/>
      <c r="E25" s="42"/>
      <c r="F25" s="42"/>
      <c r="G25" s="42"/>
      <c r="H25" s="42"/>
      <c r="I25" s="117"/>
      <c r="J25" s="42"/>
      <c r="K25" s="45"/>
    </row>
    <row r="26" spans="2:11" s="1" customFormat="1" ht="6.95" customHeight="1">
      <c r="B26" s="41"/>
      <c r="C26" s="42"/>
      <c r="D26" s="85"/>
      <c r="E26" s="85"/>
      <c r="F26" s="85"/>
      <c r="G26" s="85"/>
      <c r="H26" s="85"/>
      <c r="I26" s="124"/>
      <c r="J26" s="85"/>
      <c r="K26" s="125"/>
    </row>
    <row r="27" spans="2:11" s="1" customFormat="1" ht="25.35" customHeight="1">
      <c r="B27" s="41"/>
      <c r="C27" s="42"/>
      <c r="D27" s="126" t="s">
        <v>41</v>
      </c>
      <c r="E27" s="42"/>
      <c r="F27" s="42"/>
      <c r="G27" s="42"/>
      <c r="H27" s="42"/>
      <c r="I27" s="117"/>
      <c r="J27" s="127">
        <f>ROUND(J80,2)</f>
        <v>0</v>
      </c>
      <c r="K27" s="45"/>
    </row>
    <row r="28" spans="2:11" s="1" customFormat="1" ht="6.95" customHeight="1">
      <c r="B28" s="41"/>
      <c r="C28" s="42"/>
      <c r="D28" s="85"/>
      <c r="E28" s="85"/>
      <c r="F28" s="85"/>
      <c r="G28" s="85"/>
      <c r="H28" s="85"/>
      <c r="I28" s="124"/>
      <c r="J28" s="85"/>
      <c r="K28" s="125"/>
    </row>
    <row r="29" spans="2:11" s="1" customFormat="1" ht="14.45" customHeight="1">
      <c r="B29" s="41"/>
      <c r="C29" s="42"/>
      <c r="D29" s="42"/>
      <c r="E29" s="42"/>
      <c r="F29" s="46" t="s">
        <v>43</v>
      </c>
      <c r="G29" s="42"/>
      <c r="H29" s="42"/>
      <c r="I29" s="128" t="s">
        <v>42</v>
      </c>
      <c r="J29" s="46" t="s">
        <v>44</v>
      </c>
      <c r="K29" s="45"/>
    </row>
    <row r="30" spans="2:11" s="1" customFormat="1" ht="14.45" customHeight="1">
      <c r="B30" s="41"/>
      <c r="C30" s="42"/>
      <c r="D30" s="49" t="s">
        <v>45</v>
      </c>
      <c r="E30" s="49" t="s">
        <v>46</v>
      </c>
      <c r="F30" s="129">
        <f>ROUND(SUM(BE80:BE87), 2)</f>
        <v>0</v>
      </c>
      <c r="G30" s="42"/>
      <c r="H30" s="42"/>
      <c r="I30" s="130">
        <v>0.21</v>
      </c>
      <c r="J30" s="129">
        <f>ROUND(ROUND((SUM(BE80:BE87)), 2)*I30, 2)</f>
        <v>0</v>
      </c>
      <c r="K30" s="45"/>
    </row>
    <row r="31" spans="2:11" s="1" customFormat="1" ht="14.45" customHeight="1">
      <c r="B31" s="41"/>
      <c r="C31" s="42"/>
      <c r="D31" s="42"/>
      <c r="E31" s="49" t="s">
        <v>47</v>
      </c>
      <c r="F31" s="129">
        <f>ROUND(SUM(BF80:BF87), 2)</f>
        <v>0</v>
      </c>
      <c r="G31" s="42"/>
      <c r="H31" s="42"/>
      <c r="I31" s="130">
        <v>0.15</v>
      </c>
      <c r="J31" s="129">
        <f>ROUND(ROUND((SUM(BF80:BF87)), 2)*I31, 2)</f>
        <v>0</v>
      </c>
      <c r="K31" s="45"/>
    </row>
    <row r="32" spans="2:11" s="1" customFormat="1" ht="14.45" hidden="1" customHeight="1">
      <c r="B32" s="41"/>
      <c r="C32" s="42"/>
      <c r="D32" s="42"/>
      <c r="E32" s="49" t="s">
        <v>48</v>
      </c>
      <c r="F32" s="129">
        <f>ROUND(SUM(BG80:BG87), 2)</f>
        <v>0</v>
      </c>
      <c r="G32" s="42"/>
      <c r="H32" s="42"/>
      <c r="I32" s="130">
        <v>0.21</v>
      </c>
      <c r="J32" s="129">
        <v>0</v>
      </c>
      <c r="K32" s="45"/>
    </row>
    <row r="33" spans="2:11" s="1" customFormat="1" ht="14.45" hidden="1" customHeight="1">
      <c r="B33" s="41"/>
      <c r="C33" s="42"/>
      <c r="D33" s="42"/>
      <c r="E33" s="49" t="s">
        <v>49</v>
      </c>
      <c r="F33" s="129">
        <f>ROUND(SUM(BH80:BH87), 2)</f>
        <v>0</v>
      </c>
      <c r="G33" s="42"/>
      <c r="H33" s="42"/>
      <c r="I33" s="130">
        <v>0.15</v>
      </c>
      <c r="J33" s="129">
        <v>0</v>
      </c>
      <c r="K33" s="45"/>
    </row>
    <row r="34" spans="2:11" s="1" customFormat="1" ht="14.45" hidden="1" customHeight="1">
      <c r="B34" s="41"/>
      <c r="C34" s="42"/>
      <c r="D34" s="42"/>
      <c r="E34" s="49" t="s">
        <v>50</v>
      </c>
      <c r="F34" s="129">
        <f>ROUND(SUM(BI80:BI87), 2)</f>
        <v>0</v>
      </c>
      <c r="G34" s="42"/>
      <c r="H34" s="42"/>
      <c r="I34" s="130">
        <v>0</v>
      </c>
      <c r="J34" s="129">
        <v>0</v>
      </c>
      <c r="K34" s="45"/>
    </row>
    <row r="35" spans="2:11" s="1" customFormat="1" ht="6.95" customHeight="1">
      <c r="B35" s="41"/>
      <c r="C35" s="42"/>
      <c r="D35" s="42"/>
      <c r="E35" s="42"/>
      <c r="F35" s="42"/>
      <c r="G35" s="42"/>
      <c r="H35" s="42"/>
      <c r="I35" s="117"/>
      <c r="J35" s="42"/>
      <c r="K35" s="45"/>
    </row>
    <row r="36" spans="2:11" s="1" customFormat="1" ht="25.35" customHeight="1">
      <c r="B36" s="41"/>
      <c r="C36" s="131"/>
      <c r="D36" s="132" t="s">
        <v>51</v>
      </c>
      <c r="E36" s="79"/>
      <c r="F36" s="79"/>
      <c r="G36" s="133" t="s">
        <v>52</v>
      </c>
      <c r="H36" s="134" t="s">
        <v>53</v>
      </c>
      <c r="I36" s="135"/>
      <c r="J36" s="136">
        <f>SUM(J27:J34)</f>
        <v>0</v>
      </c>
      <c r="K36" s="137"/>
    </row>
    <row r="37" spans="2:11" s="1" customFormat="1" ht="14.45" customHeight="1">
      <c r="B37" s="56"/>
      <c r="C37" s="57"/>
      <c r="D37" s="57"/>
      <c r="E37" s="57"/>
      <c r="F37" s="57"/>
      <c r="G37" s="57"/>
      <c r="H37" s="57"/>
      <c r="I37" s="138"/>
      <c r="J37" s="57"/>
      <c r="K37" s="58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1"/>
      <c r="C42" s="29" t="s">
        <v>92</v>
      </c>
      <c r="D42" s="42"/>
      <c r="E42" s="42"/>
      <c r="F42" s="42"/>
      <c r="G42" s="42"/>
      <c r="H42" s="42"/>
      <c r="I42" s="117"/>
      <c r="J42" s="42"/>
      <c r="K42" s="45"/>
    </row>
    <row r="43" spans="2:11" s="1" customFormat="1" ht="6.95" customHeight="1">
      <c r="B43" s="41"/>
      <c r="C43" s="42"/>
      <c r="D43" s="42"/>
      <c r="E43" s="42"/>
      <c r="F43" s="42"/>
      <c r="G43" s="42"/>
      <c r="H43" s="42"/>
      <c r="I43" s="117"/>
      <c r="J43" s="42"/>
      <c r="K43" s="45"/>
    </row>
    <row r="44" spans="2:11" s="1" customFormat="1" ht="14.45" customHeight="1">
      <c r="B44" s="41"/>
      <c r="C44" s="36" t="s">
        <v>18</v>
      </c>
      <c r="D44" s="42"/>
      <c r="E44" s="42"/>
      <c r="F44" s="42"/>
      <c r="G44" s="42"/>
      <c r="H44" s="42"/>
      <c r="I44" s="117"/>
      <c r="J44" s="42"/>
      <c r="K44" s="45"/>
    </row>
    <row r="45" spans="2:11" s="1" customFormat="1" ht="16.5" customHeight="1">
      <c r="B45" s="41"/>
      <c r="C45" s="42"/>
      <c r="D45" s="42"/>
      <c r="E45" s="372" t="str">
        <f>E7</f>
        <v>Výměna výplní otvorů v obvodovém plášti MŠ Hostinského</v>
      </c>
      <c r="F45" s="373"/>
      <c r="G45" s="373"/>
      <c r="H45" s="373"/>
      <c r="I45" s="117"/>
      <c r="J45" s="42"/>
      <c r="K45" s="45"/>
    </row>
    <row r="46" spans="2:11" s="1" customFormat="1" ht="14.45" customHeight="1">
      <c r="B46" s="41"/>
      <c r="C46" s="36" t="s">
        <v>1065</v>
      </c>
      <c r="D46" s="42"/>
      <c r="E46" s="42"/>
      <c r="F46" s="42"/>
      <c r="G46" s="42"/>
      <c r="H46" s="42"/>
      <c r="I46" s="117"/>
      <c r="J46" s="42"/>
      <c r="K46" s="45"/>
    </row>
    <row r="47" spans="2:11" s="1" customFormat="1" ht="17.25" customHeight="1">
      <c r="B47" s="41"/>
      <c r="C47" s="42"/>
      <c r="D47" s="42"/>
      <c r="E47" s="367" t="str">
        <f>E9</f>
        <v>VRN - Vedlejší rozpočtové náklady</v>
      </c>
      <c r="F47" s="368"/>
      <c r="G47" s="368"/>
      <c r="H47" s="368"/>
      <c r="I47" s="117"/>
      <c r="J47" s="42"/>
      <c r="K47" s="45"/>
    </row>
    <row r="48" spans="2:11" s="1" customFormat="1" ht="6.95" customHeight="1">
      <c r="B48" s="41"/>
      <c r="C48" s="42"/>
      <c r="D48" s="42"/>
      <c r="E48" s="42"/>
      <c r="F48" s="42"/>
      <c r="G48" s="42"/>
      <c r="H48" s="42"/>
      <c r="I48" s="117"/>
      <c r="J48" s="42"/>
      <c r="K48" s="45"/>
    </row>
    <row r="49" spans="2:47" s="1" customFormat="1" ht="18" customHeight="1">
      <c r="B49" s="41"/>
      <c r="C49" s="36" t="s">
        <v>24</v>
      </c>
      <c r="D49" s="42"/>
      <c r="E49" s="42"/>
      <c r="F49" s="34" t="str">
        <f>F12</f>
        <v>Hostinského 1534/11, Praha 5 - Stodůlky</v>
      </c>
      <c r="G49" s="42"/>
      <c r="H49" s="42"/>
      <c r="I49" s="118" t="s">
        <v>26</v>
      </c>
      <c r="J49" s="119" t="str">
        <f>IF(J12="","",J12)</f>
        <v>19. 11. 2018</v>
      </c>
      <c r="K49" s="45"/>
    </row>
    <row r="50" spans="2:47" s="1" customFormat="1" ht="6.95" customHeight="1">
      <c r="B50" s="41"/>
      <c r="C50" s="42"/>
      <c r="D50" s="42"/>
      <c r="E50" s="42"/>
      <c r="F50" s="42"/>
      <c r="G50" s="42"/>
      <c r="H50" s="42"/>
      <c r="I50" s="117"/>
      <c r="J50" s="42"/>
      <c r="K50" s="45"/>
    </row>
    <row r="51" spans="2:47" s="1" customFormat="1">
      <c r="B51" s="41"/>
      <c r="C51" s="36" t="s">
        <v>30</v>
      </c>
      <c r="D51" s="42"/>
      <c r="E51" s="42"/>
      <c r="F51" s="34" t="str">
        <f>E15</f>
        <v>Městská část Praha 13,Sluneční nám.2580/13,Praha 5</v>
      </c>
      <c r="G51" s="42"/>
      <c r="H51" s="42"/>
      <c r="I51" s="118" t="s">
        <v>36</v>
      </c>
      <c r="J51" s="336" t="str">
        <f>E21</f>
        <v xml:space="preserve"> </v>
      </c>
      <c r="K51" s="45"/>
    </row>
    <row r="52" spans="2:47" s="1" customFormat="1" ht="14.45" customHeight="1">
      <c r="B52" s="41"/>
      <c r="C52" s="36" t="s">
        <v>34</v>
      </c>
      <c r="D52" s="42"/>
      <c r="E52" s="42"/>
      <c r="F52" s="34" t="str">
        <f>IF(E18="","",E18)</f>
        <v/>
      </c>
      <c r="G52" s="42"/>
      <c r="H52" s="42"/>
      <c r="I52" s="117"/>
      <c r="J52" s="369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17"/>
      <c r="J53" s="42"/>
      <c r="K53" s="45"/>
    </row>
    <row r="54" spans="2:47" s="1" customFormat="1" ht="29.25" customHeight="1">
      <c r="B54" s="41"/>
      <c r="C54" s="143" t="s">
        <v>93</v>
      </c>
      <c r="D54" s="131"/>
      <c r="E54" s="131"/>
      <c r="F54" s="131"/>
      <c r="G54" s="131"/>
      <c r="H54" s="131"/>
      <c r="I54" s="144"/>
      <c r="J54" s="145" t="s">
        <v>94</v>
      </c>
      <c r="K54" s="146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17"/>
      <c r="J55" s="42"/>
      <c r="K55" s="45"/>
    </row>
    <row r="56" spans="2:47" s="1" customFormat="1" ht="29.25" customHeight="1">
      <c r="B56" s="41"/>
      <c r="C56" s="147" t="s">
        <v>95</v>
      </c>
      <c r="D56" s="42"/>
      <c r="E56" s="42"/>
      <c r="F56" s="42"/>
      <c r="G56" s="42"/>
      <c r="H56" s="42"/>
      <c r="I56" s="117"/>
      <c r="J56" s="127">
        <f>J80</f>
        <v>0</v>
      </c>
      <c r="K56" s="45"/>
      <c r="AU56" s="23" t="s">
        <v>96</v>
      </c>
    </row>
    <row r="57" spans="2:47" s="7" customFormat="1" ht="24.95" customHeight="1">
      <c r="B57" s="148"/>
      <c r="C57" s="149"/>
      <c r="D57" s="150" t="s">
        <v>1066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1067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1068</v>
      </c>
      <c r="E59" s="158"/>
      <c r="F59" s="158"/>
      <c r="G59" s="158"/>
      <c r="H59" s="158"/>
      <c r="I59" s="159"/>
      <c r="J59" s="160">
        <f>J84</f>
        <v>0</v>
      </c>
      <c r="K59" s="161"/>
    </row>
    <row r="60" spans="2:47" s="8" customFormat="1" ht="19.899999999999999" customHeight="1">
      <c r="B60" s="155"/>
      <c r="C60" s="156"/>
      <c r="D60" s="157" t="s">
        <v>1069</v>
      </c>
      <c r="E60" s="158"/>
      <c r="F60" s="158"/>
      <c r="G60" s="158"/>
      <c r="H60" s="158"/>
      <c r="I60" s="159"/>
      <c r="J60" s="160">
        <f>J86</f>
        <v>0</v>
      </c>
      <c r="K60" s="161"/>
    </row>
    <row r="61" spans="2:47" s="1" customFormat="1" ht="21.75" customHeight="1">
      <c r="B61" s="41"/>
      <c r="C61" s="42"/>
      <c r="D61" s="42"/>
      <c r="E61" s="42"/>
      <c r="F61" s="42"/>
      <c r="G61" s="42"/>
      <c r="H61" s="42"/>
      <c r="I61" s="117"/>
      <c r="J61" s="42"/>
      <c r="K61" s="45"/>
    </row>
    <row r="62" spans="2:47" s="1" customFormat="1" ht="6.95" customHeight="1">
      <c r="B62" s="56"/>
      <c r="C62" s="57"/>
      <c r="D62" s="57"/>
      <c r="E62" s="57"/>
      <c r="F62" s="57"/>
      <c r="G62" s="57"/>
      <c r="H62" s="57"/>
      <c r="I62" s="138"/>
      <c r="J62" s="57"/>
      <c r="K62" s="58"/>
    </row>
    <row r="66" spans="2:63" s="1" customFormat="1" ht="6.95" customHeight="1">
      <c r="B66" s="59"/>
      <c r="C66" s="60"/>
      <c r="D66" s="60"/>
      <c r="E66" s="60"/>
      <c r="F66" s="60"/>
      <c r="G66" s="60"/>
      <c r="H66" s="60"/>
      <c r="I66" s="141"/>
      <c r="J66" s="60"/>
      <c r="K66" s="60"/>
      <c r="L66" s="61"/>
    </row>
    <row r="67" spans="2:63" s="1" customFormat="1" ht="36.950000000000003" customHeight="1">
      <c r="B67" s="41"/>
      <c r="C67" s="62" t="s">
        <v>110</v>
      </c>
      <c r="D67" s="63"/>
      <c r="E67" s="63"/>
      <c r="F67" s="63"/>
      <c r="G67" s="63"/>
      <c r="H67" s="63"/>
      <c r="I67" s="162"/>
      <c r="J67" s="63"/>
      <c r="K67" s="63"/>
      <c r="L67" s="61"/>
    </row>
    <row r="68" spans="2:63" s="1" customFormat="1" ht="6.95" customHeight="1">
      <c r="B68" s="41"/>
      <c r="C68" s="63"/>
      <c r="D68" s="63"/>
      <c r="E68" s="63"/>
      <c r="F68" s="63"/>
      <c r="G68" s="63"/>
      <c r="H68" s="63"/>
      <c r="I68" s="162"/>
      <c r="J68" s="63"/>
      <c r="K68" s="63"/>
      <c r="L68" s="61"/>
    </row>
    <row r="69" spans="2:63" s="1" customFormat="1" ht="14.45" customHeight="1">
      <c r="B69" s="41"/>
      <c r="C69" s="65" t="s">
        <v>18</v>
      </c>
      <c r="D69" s="63"/>
      <c r="E69" s="63"/>
      <c r="F69" s="63"/>
      <c r="G69" s="63"/>
      <c r="H69" s="63"/>
      <c r="I69" s="162"/>
      <c r="J69" s="63"/>
      <c r="K69" s="63"/>
      <c r="L69" s="61"/>
    </row>
    <row r="70" spans="2:63" s="1" customFormat="1" ht="16.5" customHeight="1">
      <c r="B70" s="41"/>
      <c r="C70" s="63"/>
      <c r="D70" s="63"/>
      <c r="E70" s="374" t="str">
        <f>E7</f>
        <v>Výměna výplní otvorů v obvodovém plášti MŠ Hostinského</v>
      </c>
      <c r="F70" s="375"/>
      <c r="G70" s="375"/>
      <c r="H70" s="375"/>
      <c r="I70" s="162"/>
      <c r="J70" s="63"/>
      <c r="K70" s="63"/>
      <c r="L70" s="61"/>
    </row>
    <row r="71" spans="2:63" s="1" customFormat="1" ht="14.45" customHeight="1">
      <c r="B71" s="41"/>
      <c r="C71" s="65" t="s">
        <v>1065</v>
      </c>
      <c r="D71" s="63"/>
      <c r="E71" s="63"/>
      <c r="F71" s="63"/>
      <c r="G71" s="63"/>
      <c r="H71" s="63"/>
      <c r="I71" s="162"/>
      <c r="J71" s="63"/>
      <c r="K71" s="63"/>
      <c r="L71" s="61"/>
    </row>
    <row r="72" spans="2:63" s="1" customFormat="1" ht="17.25" customHeight="1">
      <c r="B72" s="41"/>
      <c r="C72" s="63"/>
      <c r="D72" s="63"/>
      <c r="E72" s="347" t="str">
        <f>E9</f>
        <v>VRN - Vedlejší rozpočtové náklady</v>
      </c>
      <c r="F72" s="370"/>
      <c r="G72" s="370"/>
      <c r="H72" s="370"/>
      <c r="I72" s="162"/>
      <c r="J72" s="63"/>
      <c r="K72" s="63"/>
      <c r="L72" s="61"/>
    </row>
    <row r="73" spans="2:63" s="1" customFormat="1" ht="6.95" customHeight="1">
      <c r="B73" s="41"/>
      <c r="C73" s="63"/>
      <c r="D73" s="63"/>
      <c r="E73" s="63"/>
      <c r="F73" s="63"/>
      <c r="G73" s="63"/>
      <c r="H73" s="63"/>
      <c r="I73" s="162"/>
      <c r="J73" s="63"/>
      <c r="K73" s="63"/>
      <c r="L73" s="61"/>
    </row>
    <row r="74" spans="2:63" s="1" customFormat="1" ht="18" customHeight="1">
      <c r="B74" s="41"/>
      <c r="C74" s="65" t="s">
        <v>24</v>
      </c>
      <c r="D74" s="63"/>
      <c r="E74" s="63"/>
      <c r="F74" s="163" t="str">
        <f>F12</f>
        <v>Hostinského 1534/11, Praha 5 - Stodůlky</v>
      </c>
      <c r="G74" s="63"/>
      <c r="H74" s="63"/>
      <c r="I74" s="164" t="s">
        <v>26</v>
      </c>
      <c r="J74" s="73" t="str">
        <f>IF(J12="","",J12)</f>
        <v>19. 11. 2018</v>
      </c>
      <c r="K74" s="63"/>
      <c r="L74" s="61"/>
    </row>
    <row r="75" spans="2:63" s="1" customFormat="1" ht="6.95" customHeight="1">
      <c r="B75" s="41"/>
      <c r="C75" s="63"/>
      <c r="D75" s="63"/>
      <c r="E75" s="63"/>
      <c r="F75" s="63"/>
      <c r="G75" s="63"/>
      <c r="H75" s="63"/>
      <c r="I75" s="162"/>
      <c r="J75" s="63"/>
      <c r="K75" s="63"/>
      <c r="L75" s="61"/>
    </row>
    <row r="76" spans="2:63" s="1" customFormat="1">
      <c r="B76" s="41"/>
      <c r="C76" s="65" t="s">
        <v>30</v>
      </c>
      <c r="D76" s="63"/>
      <c r="E76" s="63"/>
      <c r="F76" s="163" t="str">
        <f>E15</f>
        <v>Městská část Praha 13,Sluneční nám.2580/13,Praha 5</v>
      </c>
      <c r="G76" s="63"/>
      <c r="H76" s="63"/>
      <c r="I76" s="164" t="s">
        <v>36</v>
      </c>
      <c r="J76" s="163" t="str">
        <f>E21</f>
        <v xml:space="preserve"> </v>
      </c>
      <c r="K76" s="63"/>
      <c r="L76" s="61"/>
    </row>
    <row r="77" spans="2:63" s="1" customFormat="1" ht="14.45" customHeight="1">
      <c r="B77" s="41"/>
      <c r="C77" s="65" t="s">
        <v>34</v>
      </c>
      <c r="D77" s="63"/>
      <c r="E77" s="63"/>
      <c r="F77" s="163" t="str">
        <f>IF(E18="","",E18)</f>
        <v/>
      </c>
      <c r="G77" s="63"/>
      <c r="H77" s="63"/>
      <c r="I77" s="162"/>
      <c r="J77" s="63"/>
      <c r="K77" s="63"/>
      <c r="L77" s="61"/>
    </row>
    <row r="78" spans="2:63" s="1" customFormat="1" ht="10.35" customHeight="1">
      <c r="B78" s="41"/>
      <c r="C78" s="63"/>
      <c r="D78" s="63"/>
      <c r="E78" s="63"/>
      <c r="F78" s="63"/>
      <c r="G78" s="63"/>
      <c r="H78" s="63"/>
      <c r="I78" s="162"/>
      <c r="J78" s="63"/>
      <c r="K78" s="63"/>
      <c r="L78" s="61"/>
    </row>
    <row r="79" spans="2:63" s="9" customFormat="1" ht="29.25" customHeight="1">
      <c r="B79" s="165"/>
      <c r="C79" s="166" t="s">
        <v>111</v>
      </c>
      <c r="D79" s="167" t="s">
        <v>60</v>
      </c>
      <c r="E79" s="167" t="s">
        <v>56</v>
      </c>
      <c r="F79" s="167" t="s">
        <v>112</v>
      </c>
      <c r="G79" s="167" t="s">
        <v>113</v>
      </c>
      <c r="H79" s="167" t="s">
        <v>114</v>
      </c>
      <c r="I79" s="168" t="s">
        <v>115</v>
      </c>
      <c r="J79" s="167" t="s">
        <v>94</v>
      </c>
      <c r="K79" s="169" t="s">
        <v>116</v>
      </c>
      <c r="L79" s="170"/>
      <c r="M79" s="81" t="s">
        <v>117</v>
      </c>
      <c r="N79" s="82" t="s">
        <v>45</v>
      </c>
      <c r="O79" s="82" t="s">
        <v>118</v>
      </c>
      <c r="P79" s="82" t="s">
        <v>119</v>
      </c>
      <c r="Q79" s="82" t="s">
        <v>120</v>
      </c>
      <c r="R79" s="82" t="s">
        <v>121</v>
      </c>
      <c r="S79" s="82" t="s">
        <v>122</v>
      </c>
      <c r="T79" s="83" t="s">
        <v>123</v>
      </c>
    </row>
    <row r="80" spans="2:63" s="1" customFormat="1" ht="29.25" customHeight="1">
      <c r="B80" s="41"/>
      <c r="C80" s="87" t="s">
        <v>95</v>
      </c>
      <c r="D80" s="63"/>
      <c r="E80" s="63"/>
      <c r="F80" s="63"/>
      <c r="G80" s="63"/>
      <c r="H80" s="63"/>
      <c r="I80" s="162"/>
      <c r="J80" s="171">
        <f>BK80</f>
        <v>0</v>
      </c>
      <c r="K80" s="63"/>
      <c r="L80" s="61"/>
      <c r="M80" s="84"/>
      <c r="N80" s="85"/>
      <c r="O80" s="85"/>
      <c r="P80" s="172">
        <f>P81</f>
        <v>0</v>
      </c>
      <c r="Q80" s="85"/>
      <c r="R80" s="172">
        <f>R81</f>
        <v>0</v>
      </c>
      <c r="S80" s="85"/>
      <c r="T80" s="173">
        <f>T81</f>
        <v>0</v>
      </c>
      <c r="AT80" s="23" t="s">
        <v>74</v>
      </c>
      <c r="AU80" s="23" t="s">
        <v>96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74</v>
      </c>
      <c r="E81" s="178" t="s">
        <v>82</v>
      </c>
      <c r="F81" s="178" t="s">
        <v>83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P82+P84+P86</f>
        <v>0</v>
      </c>
      <c r="Q81" s="183"/>
      <c r="R81" s="184">
        <f>R82+R84+R86</f>
        <v>0</v>
      </c>
      <c r="S81" s="183"/>
      <c r="T81" s="185">
        <f>T82+T84+T86</f>
        <v>0</v>
      </c>
      <c r="AR81" s="186" t="s">
        <v>155</v>
      </c>
      <c r="AT81" s="187" t="s">
        <v>74</v>
      </c>
      <c r="AU81" s="187" t="s">
        <v>75</v>
      </c>
      <c r="AY81" s="186" t="s">
        <v>126</v>
      </c>
      <c r="BK81" s="188">
        <f>BK82+BK84+BK86</f>
        <v>0</v>
      </c>
    </row>
    <row r="82" spans="2:65" s="10" customFormat="1" ht="19.899999999999999" customHeight="1">
      <c r="B82" s="175"/>
      <c r="C82" s="176"/>
      <c r="D82" s="177" t="s">
        <v>74</v>
      </c>
      <c r="E82" s="189" t="s">
        <v>1070</v>
      </c>
      <c r="F82" s="189" t="s">
        <v>1071</v>
      </c>
      <c r="G82" s="176"/>
      <c r="H82" s="176"/>
      <c r="I82" s="179"/>
      <c r="J82" s="190">
        <f>BK82</f>
        <v>0</v>
      </c>
      <c r="K82" s="176"/>
      <c r="L82" s="181"/>
      <c r="M82" s="182"/>
      <c r="N82" s="183"/>
      <c r="O82" s="183"/>
      <c r="P82" s="184">
        <f>P83</f>
        <v>0</v>
      </c>
      <c r="Q82" s="183"/>
      <c r="R82" s="184">
        <f>R83</f>
        <v>0</v>
      </c>
      <c r="S82" s="183"/>
      <c r="T82" s="185">
        <f>T83</f>
        <v>0</v>
      </c>
      <c r="AR82" s="186" t="s">
        <v>155</v>
      </c>
      <c r="AT82" s="187" t="s">
        <v>74</v>
      </c>
      <c r="AU82" s="187" t="s">
        <v>80</v>
      </c>
      <c r="AY82" s="186" t="s">
        <v>126</v>
      </c>
      <c r="BK82" s="188">
        <f>BK83</f>
        <v>0</v>
      </c>
    </row>
    <row r="83" spans="2:65" s="1" customFormat="1" ht="16.5" customHeight="1">
      <c r="B83" s="41"/>
      <c r="C83" s="191" t="s">
        <v>80</v>
      </c>
      <c r="D83" s="191" t="s">
        <v>129</v>
      </c>
      <c r="E83" s="192" t="s">
        <v>1072</v>
      </c>
      <c r="F83" s="193" t="s">
        <v>1071</v>
      </c>
      <c r="G83" s="194" t="s">
        <v>201</v>
      </c>
      <c r="H83" s="195">
        <v>1</v>
      </c>
      <c r="I83" s="196"/>
      <c r="J83" s="197">
        <f>ROUND(I83*H83,2)</f>
        <v>0</v>
      </c>
      <c r="K83" s="193" t="s">
        <v>133</v>
      </c>
      <c r="L83" s="61"/>
      <c r="M83" s="198" t="s">
        <v>23</v>
      </c>
      <c r="N83" s="199" t="s">
        <v>46</v>
      </c>
      <c r="O83" s="42"/>
      <c r="P83" s="200">
        <f>O83*H83</f>
        <v>0</v>
      </c>
      <c r="Q83" s="200">
        <v>0</v>
      </c>
      <c r="R83" s="200">
        <f>Q83*H83</f>
        <v>0</v>
      </c>
      <c r="S83" s="200">
        <v>0</v>
      </c>
      <c r="T83" s="201">
        <f>S83*H83</f>
        <v>0</v>
      </c>
      <c r="AR83" s="23" t="s">
        <v>1073</v>
      </c>
      <c r="AT83" s="23" t="s">
        <v>129</v>
      </c>
      <c r="AU83" s="23" t="s">
        <v>85</v>
      </c>
      <c r="AY83" s="23" t="s">
        <v>126</v>
      </c>
      <c r="BE83" s="202">
        <f>IF(N83="základní",J83,0)</f>
        <v>0</v>
      </c>
      <c r="BF83" s="202">
        <f>IF(N83="snížená",J83,0)</f>
        <v>0</v>
      </c>
      <c r="BG83" s="202">
        <f>IF(N83="zákl. přenesená",J83,0)</f>
        <v>0</v>
      </c>
      <c r="BH83" s="202">
        <f>IF(N83="sníž. přenesená",J83,0)</f>
        <v>0</v>
      </c>
      <c r="BI83" s="202">
        <f>IF(N83="nulová",J83,0)</f>
        <v>0</v>
      </c>
      <c r="BJ83" s="23" t="s">
        <v>80</v>
      </c>
      <c r="BK83" s="202">
        <f>ROUND(I83*H83,2)</f>
        <v>0</v>
      </c>
      <c r="BL83" s="23" t="s">
        <v>1073</v>
      </c>
      <c r="BM83" s="23" t="s">
        <v>1074</v>
      </c>
    </row>
    <row r="84" spans="2:65" s="10" customFormat="1" ht="29.85" customHeight="1">
      <c r="B84" s="175"/>
      <c r="C84" s="176"/>
      <c r="D84" s="177" t="s">
        <v>74</v>
      </c>
      <c r="E84" s="189" t="s">
        <v>1075</v>
      </c>
      <c r="F84" s="189" t="s">
        <v>1076</v>
      </c>
      <c r="G84" s="176"/>
      <c r="H84" s="176"/>
      <c r="I84" s="179"/>
      <c r="J84" s="190">
        <f>BK84</f>
        <v>0</v>
      </c>
      <c r="K84" s="176"/>
      <c r="L84" s="181"/>
      <c r="M84" s="182"/>
      <c r="N84" s="183"/>
      <c r="O84" s="183"/>
      <c r="P84" s="184">
        <f>P85</f>
        <v>0</v>
      </c>
      <c r="Q84" s="183"/>
      <c r="R84" s="184">
        <f>R85</f>
        <v>0</v>
      </c>
      <c r="S84" s="183"/>
      <c r="T84" s="185">
        <f>T85</f>
        <v>0</v>
      </c>
      <c r="AR84" s="186" t="s">
        <v>155</v>
      </c>
      <c r="AT84" s="187" t="s">
        <v>74</v>
      </c>
      <c r="AU84" s="187" t="s">
        <v>80</v>
      </c>
      <c r="AY84" s="186" t="s">
        <v>126</v>
      </c>
      <c r="BK84" s="188">
        <f>BK85</f>
        <v>0</v>
      </c>
    </row>
    <row r="85" spans="2:65" s="1" customFormat="1" ht="16.5" customHeight="1">
      <c r="B85" s="41"/>
      <c r="C85" s="191" t="s">
        <v>85</v>
      </c>
      <c r="D85" s="191" t="s">
        <v>129</v>
      </c>
      <c r="E85" s="192" t="s">
        <v>1077</v>
      </c>
      <c r="F85" s="193" t="s">
        <v>1078</v>
      </c>
      <c r="G85" s="194" t="s">
        <v>201</v>
      </c>
      <c r="H85" s="195">
        <v>1</v>
      </c>
      <c r="I85" s="196"/>
      <c r="J85" s="197">
        <f>ROUND(I85*H85,2)</f>
        <v>0</v>
      </c>
      <c r="K85" s="193" t="s">
        <v>133</v>
      </c>
      <c r="L85" s="61"/>
      <c r="M85" s="198" t="s">
        <v>23</v>
      </c>
      <c r="N85" s="199" t="s">
        <v>46</v>
      </c>
      <c r="O85" s="42"/>
      <c r="P85" s="200">
        <f>O85*H85</f>
        <v>0</v>
      </c>
      <c r="Q85" s="200">
        <v>0</v>
      </c>
      <c r="R85" s="200">
        <f>Q85*H85</f>
        <v>0</v>
      </c>
      <c r="S85" s="200">
        <v>0</v>
      </c>
      <c r="T85" s="201">
        <f>S85*H85</f>
        <v>0</v>
      </c>
      <c r="AR85" s="23" t="s">
        <v>1073</v>
      </c>
      <c r="AT85" s="23" t="s">
        <v>129</v>
      </c>
      <c r="AU85" s="23" t="s">
        <v>85</v>
      </c>
      <c r="AY85" s="23" t="s">
        <v>126</v>
      </c>
      <c r="BE85" s="202">
        <f>IF(N85="základní",J85,0)</f>
        <v>0</v>
      </c>
      <c r="BF85" s="202">
        <f>IF(N85="snížená",J85,0)</f>
        <v>0</v>
      </c>
      <c r="BG85" s="202">
        <f>IF(N85="zákl. přenesená",J85,0)</f>
        <v>0</v>
      </c>
      <c r="BH85" s="202">
        <f>IF(N85="sníž. přenesená",J85,0)</f>
        <v>0</v>
      </c>
      <c r="BI85" s="202">
        <f>IF(N85="nulová",J85,0)</f>
        <v>0</v>
      </c>
      <c r="BJ85" s="23" t="s">
        <v>80</v>
      </c>
      <c r="BK85" s="202">
        <f>ROUND(I85*H85,2)</f>
        <v>0</v>
      </c>
      <c r="BL85" s="23" t="s">
        <v>1073</v>
      </c>
      <c r="BM85" s="23" t="s">
        <v>1079</v>
      </c>
    </row>
    <row r="86" spans="2:65" s="10" customFormat="1" ht="29.85" customHeight="1">
      <c r="B86" s="175"/>
      <c r="C86" s="176"/>
      <c r="D86" s="177" t="s">
        <v>74</v>
      </c>
      <c r="E86" s="189" t="s">
        <v>1080</v>
      </c>
      <c r="F86" s="189" t="s">
        <v>1081</v>
      </c>
      <c r="G86" s="176"/>
      <c r="H86" s="176"/>
      <c r="I86" s="179"/>
      <c r="J86" s="190">
        <f>BK86</f>
        <v>0</v>
      </c>
      <c r="K86" s="176"/>
      <c r="L86" s="181"/>
      <c r="M86" s="182"/>
      <c r="N86" s="183"/>
      <c r="O86" s="183"/>
      <c r="P86" s="184">
        <f>P87</f>
        <v>0</v>
      </c>
      <c r="Q86" s="183"/>
      <c r="R86" s="184">
        <f>R87</f>
        <v>0</v>
      </c>
      <c r="S86" s="183"/>
      <c r="T86" s="185">
        <f>T87</f>
        <v>0</v>
      </c>
      <c r="AR86" s="186" t="s">
        <v>155</v>
      </c>
      <c r="AT86" s="187" t="s">
        <v>74</v>
      </c>
      <c r="AU86" s="187" t="s">
        <v>80</v>
      </c>
      <c r="AY86" s="186" t="s">
        <v>126</v>
      </c>
      <c r="BK86" s="188">
        <f>BK87</f>
        <v>0</v>
      </c>
    </row>
    <row r="87" spans="2:65" s="1" customFormat="1" ht="16.5" customHeight="1">
      <c r="B87" s="41"/>
      <c r="C87" s="191" t="s">
        <v>143</v>
      </c>
      <c r="D87" s="191" t="s">
        <v>129</v>
      </c>
      <c r="E87" s="192" t="s">
        <v>1082</v>
      </c>
      <c r="F87" s="193" t="s">
        <v>1081</v>
      </c>
      <c r="G87" s="194" t="s">
        <v>201</v>
      </c>
      <c r="H87" s="195">
        <v>1</v>
      </c>
      <c r="I87" s="196"/>
      <c r="J87" s="197">
        <f>ROUND(I87*H87,2)</f>
        <v>0</v>
      </c>
      <c r="K87" s="193" t="s">
        <v>133</v>
      </c>
      <c r="L87" s="61"/>
      <c r="M87" s="198" t="s">
        <v>23</v>
      </c>
      <c r="N87" s="247" t="s">
        <v>46</v>
      </c>
      <c r="O87" s="248"/>
      <c r="P87" s="249">
        <f>O87*H87</f>
        <v>0</v>
      </c>
      <c r="Q87" s="249">
        <v>0</v>
      </c>
      <c r="R87" s="249">
        <f>Q87*H87</f>
        <v>0</v>
      </c>
      <c r="S87" s="249">
        <v>0</v>
      </c>
      <c r="T87" s="250">
        <f>S87*H87</f>
        <v>0</v>
      </c>
      <c r="AR87" s="23" t="s">
        <v>1073</v>
      </c>
      <c r="AT87" s="23" t="s">
        <v>129</v>
      </c>
      <c r="AU87" s="23" t="s">
        <v>85</v>
      </c>
      <c r="AY87" s="23" t="s">
        <v>126</v>
      </c>
      <c r="BE87" s="202">
        <f>IF(N87="základní",J87,0)</f>
        <v>0</v>
      </c>
      <c r="BF87" s="202">
        <f>IF(N87="snížená",J87,0)</f>
        <v>0</v>
      </c>
      <c r="BG87" s="202">
        <f>IF(N87="zákl. přenesená",J87,0)</f>
        <v>0</v>
      </c>
      <c r="BH87" s="202">
        <f>IF(N87="sníž. přenesená",J87,0)</f>
        <v>0</v>
      </c>
      <c r="BI87" s="202">
        <f>IF(N87="nulová",J87,0)</f>
        <v>0</v>
      </c>
      <c r="BJ87" s="23" t="s">
        <v>80</v>
      </c>
      <c r="BK87" s="202">
        <f>ROUND(I87*H87,2)</f>
        <v>0</v>
      </c>
      <c r="BL87" s="23" t="s">
        <v>1073</v>
      </c>
      <c r="BM87" s="23" t="s">
        <v>1083</v>
      </c>
    </row>
    <row r="88" spans="2:65" s="1" customFormat="1" ht="6.95" customHeight="1">
      <c r="B88" s="56"/>
      <c r="C88" s="57"/>
      <c r="D88" s="57"/>
      <c r="E88" s="57"/>
      <c r="F88" s="57"/>
      <c r="G88" s="57"/>
      <c r="H88" s="57"/>
      <c r="I88" s="138"/>
      <c r="J88" s="57"/>
      <c r="K88" s="57"/>
      <c r="L88" s="61"/>
    </row>
  </sheetData>
  <sheetProtection algorithmName="SHA-512" hashValue="yu/y332pYp3w85w3c7l/cVIb4AUxEK95vQw68RYh/eVXd7dnvS14/Ru1eZrSJotp8UJmzPhb6N1vPr6+Uz/wbg==" saltValue="K8teuKUIxcrLbYV4Aenm4WegirCnVnlcritWVVvtlJBxRki6hZoBzTqeQlHy3xyS/kUXaKMxHybsGc6cTjIe1w==" spinCount="100000" sheet="1" objects="1" scenarios="1" formatColumns="0" formatRows="0" autoFilter="0"/>
  <autoFilter ref="C79:K87" xr:uid="{00000000-0009-0000-0000-000002000000}"/>
  <mergeCells count="10">
    <mergeCell ref="J51:J52"/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200-000000000000}"/>
    <hyperlink ref="G1:H1" location="C54" display="2) Rekapitulace" xr:uid="{00000000-0004-0000-0200-000001000000}"/>
    <hyperlink ref="J1" location="C79" display="3) Soupis prací" xr:uid="{00000000-0004-0000-0200-000002000000}"/>
    <hyperlink ref="L1:V1" location="'Rekapitulace stavby'!C2" display="Rekapitulace stavby" xr:uid="{00000000-0004-0000-02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6"/>
  <sheetViews>
    <sheetView showGridLines="0" view="pageBreakPreview" zoomScaleNormal="100" zoomScaleSheetLayoutView="100" workbookViewId="0"/>
  </sheetViews>
  <sheetFormatPr defaultRowHeight="13.5"/>
  <cols>
    <col min="1" max="1" width="8.33203125" style="251" customWidth="1"/>
    <col min="2" max="2" width="1.6640625" style="251" customWidth="1"/>
    <col min="3" max="4" width="5" style="251" customWidth="1"/>
    <col min="5" max="5" width="11.6640625" style="251" customWidth="1"/>
    <col min="6" max="6" width="9.1640625" style="251" customWidth="1"/>
    <col min="7" max="7" width="5" style="251" customWidth="1"/>
    <col min="8" max="8" width="77.83203125" style="251" customWidth="1"/>
    <col min="9" max="10" width="20" style="251" customWidth="1"/>
    <col min="11" max="11" width="1.6640625" style="251" customWidth="1"/>
  </cols>
  <sheetData>
    <row r="1" spans="2:11" ht="37.5" customHeight="1"/>
    <row r="2" spans="2:11" ht="7.5" customHeight="1">
      <c r="B2" s="252"/>
      <c r="C2" s="253"/>
      <c r="D2" s="253"/>
      <c r="E2" s="253"/>
      <c r="F2" s="253"/>
      <c r="G2" s="253"/>
      <c r="H2" s="253"/>
      <c r="I2" s="253"/>
      <c r="J2" s="253"/>
      <c r="K2" s="254"/>
    </row>
    <row r="3" spans="2:11" s="14" customFormat="1" ht="45" customHeight="1">
      <c r="B3" s="255"/>
      <c r="C3" s="379" t="s">
        <v>1084</v>
      </c>
      <c r="D3" s="379"/>
      <c r="E3" s="379"/>
      <c r="F3" s="379"/>
      <c r="G3" s="379"/>
      <c r="H3" s="379"/>
      <c r="I3" s="379"/>
      <c r="J3" s="379"/>
      <c r="K3" s="256"/>
    </row>
    <row r="4" spans="2:11" ht="25.5" customHeight="1">
      <c r="B4" s="257"/>
      <c r="C4" s="383" t="s">
        <v>1085</v>
      </c>
      <c r="D4" s="383"/>
      <c r="E4" s="383"/>
      <c r="F4" s="383"/>
      <c r="G4" s="383"/>
      <c r="H4" s="383"/>
      <c r="I4" s="383"/>
      <c r="J4" s="383"/>
      <c r="K4" s="258"/>
    </row>
    <row r="5" spans="2:11" ht="5.25" customHeight="1">
      <c r="B5" s="257"/>
      <c r="C5" s="259"/>
      <c r="D5" s="259"/>
      <c r="E5" s="259"/>
      <c r="F5" s="259"/>
      <c r="G5" s="259"/>
      <c r="H5" s="259"/>
      <c r="I5" s="259"/>
      <c r="J5" s="259"/>
      <c r="K5" s="258"/>
    </row>
    <row r="6" spans="2:11" ht="15" customHeight="1">
      <c r="B6" s="257"/>
      <c r="C6" s="382" t="s">
        <v>1086</v>
      </c>
      <c r="D6" s="382"/>
      <c r="E6" s="382"/>
      <c r="F6" s="382"/>
      <c r="G6" s="382"/>
      <c r="H6" s="382"/>
      <c r="I6" s="382"/>
      <c r="J6" s="382"/>
      <c r="K6" s="258"/>
    </row>
    <row r="7" spans="2:11" ht="15" customHeight="1">
      <c r="B7" s="261"/>
      <c r="C7" s="382" t="s">
        <v>1087</v>
      </c>
      <c r="D7" s="382"/>
      <c r="E7" s="382"/>
      <c r="F7" s="382"/>
      <c r="G7" s="382"/>
      <c r="H7" s="382"/>
      <c r="I7" s="382"/>
      <c r="J7" s="382"/>
      <c r="K7" s="258"/>
    </row>
    <row r="8" spans="2:11" ht="12.75" customHeight="1">
      <c r="B8" s="261"/>
      <c r="C8" s="260"/>
      <c r="D8" s="260"/>
      <c r="E8" s="260"/>
      <c r="F8" s="260"/>
      <c r="G8" s="260"/>
      <c r="H8" s="260"/>
      <c r="I8" s="260"/>
      <c r="J8" s="260"/>
      <c r="K8" s="258"/>
    </row>
    <row r="9" spans="2:11" ht="15" customHeight="1">
      <c r="B9" s="261"/>
      <c r="C9" s="382" t="s">
        <v>1088</v>
      </c>
      <c r="D9" s="382"/>
      <c r="E9" s="382"/>
      <c r="F9" s="382"/>
      <c r="G9" s="382"/>
      <c r="H9" s="382"/>
      <c r="I9" s="382"/>
      <c r="J9" s="382"/>
      <c r="K9" s="258"/>
    </row>
    <row r="10" spans="2:11" ht="15" customHeight="1">
      <c r="B10" s="261"/>
      <c r="C10" s="260"/>
      <c r="D10" s="382" t="s">
        <v>1089</v>
      </c>
      <c r="E10" s="382"/>
      <c r="F10" s="382"/>
      <c r="G10" s="382"/>
      <c r="H10" s="382"/>
      <c r="I10" s="382"/>
      <c r="J10" s="382"/>
      <c r="K10" s="258"/>
    </row>
    <row r="11" spans="2:11" ht="15" customHeight="1">
      <c r="B11" s="261"/>
      <c r="C11" s="262"/>
      <c r="D11" s="382" t="s">
        <v>1090</v>
      </c>
      <c r="E11" s="382"/>
      <c r="F11" s="382"/>
      <c r="G11" s="382"/>
      <c r="H11" s="382"/>
      <c r="I11" s="382"/>
      <c r="J11" s="382"/>
      <c r="K11" s="258"/>
    </row>
    <row r="12" spans="2:11" ht="12.75" customHeight="1">
      <c r="B12" s="261"/>
      <c r="C12" s="262"/>
      <c r="D12" s="262"/>
      <c r="E12" s="262"/>
      <c r="F12" s="262"/>
      <c r="G12" s="262"/>
      <c r="H12" s="262"/>
      <c r="I12" s="262"/>
      <c r="J12" s="262"/>
      <c r="K12" s="258"/>
    </row>
    <row r="13" spans="2:11" ht="15" customHeight="1">
      <c r="B13" s="261"/>
      <c r="C13" s="262"/>
      <c r="D13" s="382" t="s">
        <v>1091</v>
      </c>
      <c r="E13" s="382"/>
      <c r="F13" s="382"/>
      <c r="G13" s="382"/>
      <c r="H13" s="382"/>
      <c r="I13" s="382"/>
      <c r="J13" s="382"/>
      <c r="K13" s="258"/>
    </row>
    <row r="14" spans="2:11" ht="15" customHeight="1">
      <c r="B14" s="261"/>
      <c r="C14" s="262"/>
      <c r="D14" s="382" t="s">
        <v>1092</v>
      </c>
      <c r="E14" s="382"/>
      <c r="F14" s="382"/>
      <c r="G14" s="382"/>
      <c r="H14" s="382"/>
      <c r="I14" s="382"/>
      <c r="J14" s="382"/>
      <c r="K14" s="258"/>
    </row>
    <row r="15" spans="2:11" ht="15" customHeight="1">
      <c r="B15" s="261"/>
      <c r="C15" s="262"/>
      <c r="D15" s="382" t="s">
        <v>1093</v>
      </c>
      <c r="E15" s="382"/>
      <c r="F15" s="382"/>
      <c r="G15" s="382"/>
      <c r="H15" s="382"/>
      <c r="I15" s="382"/>
      <c r="J15" s="382"/>
      <c r="K15" s="258"/>
    </row>
    <row r="16" spans="2:11" ht="15" customHeight="1">
      <c r="B16" s="261"/>
      <c r="C16" s="262"/>
      <c r="D16" s="262"/>
      <c r="E16" s="263" t="s">
        <v>79</v>
      </c>
      <c r="F16" s="382" t="s">
        <v>1094</v>
      </c>
      <c r="G16" s="382"/>
      <c r="H16" s="382"/>
      <c r="I16" s="382"/>
      <c r="J16" s="382"/>
      <c r="K16" s="258"/>
    </row>
    <row r="17" spans="2:11" ht="15" customHeight="1">
      <c r="B17" s="261"/>
      <c r="C17" s="262"/>
      <c r="D17" s="262"/>
      <c r="E17" s="263" t="s">
        <v>1095</v>
      </c>
      <c r="F17" s="382" t="s">
        <v>1096</v>
      </c>
      <c r="G17" s="382"/>
      <c r="H17" s="382"/>
      <c r="I17" s="382"/>
      <c r="J17" s="382"/>
      <c r="K17" s="258"/>
    </row>
    <row r="18" spans="2:11" ht="15" customHeight="1">
      <c r="B18" s="261"/>
      <c r="C18" s="262"/>
      <c r="D18" s="262"/>
      <c r="E18" s="263" t="s">
        <v>1097</v>
      </c>
      <c r="F18" s="382" t="s">
        <v>1098</v>
      </c>
      <c r="G18" s="382"/>
      <c r="H18" s="382"/>
      <c r="I18" s="382"/>
      <c r="J18" s="382"/>
      <c r="K18" s="258"/>
    </row>
    <row r="19" spans="2:11" ht="15" customHeight="1">
      <c r="B19" s="261"/>
      <c r="C19" s="262"/>
      <c r="D19" s="262"/>
      <c r="E19" s="263" t="s">
        <v>1099</v>
      </c>
      <c r="F19" s="382" t="s">
        <v>1100</v>
      </c>
      <c r="G19" s="382"/>
      <c r="H19" s="382"/>
      <c r="I19" s="382"/>
      <c r="J19" s="382"/>
      <c r="K19" s="258"/>
    </row>
    <row r="20" spans="2:11" ht="15" customHeight="1">
      <c r="B20" s="261"/>
      <c r="C20" s="262"/>
      <c r="D20" s="262"/>
      <c r="E20" s="263" t="s">
        <v>1101</v>
      </c>
      <c r="F20" s="382" t="s">
        <v>1102</v>
      </c>
      <c r="G20" s="382"/>
      <c r="H20" s="382"/>
      <c r="I20" s="382"/>
      <c r="J20" s="382"/>
      <c r="K20" s="258"/>
    </row>
    <row r="21" spans="2:11" ht="15" customHeight="1">
      <c r="B21" s="261"/>
      <c r="C21" s="262"/>
      <c r="D21" s="262"/>
      <c r="E21" s="263" t="s">
        <v>1103</v>
      </c>
      <c r="F21" s="382" t="s">
        <v>1104</v>
      </c>
      <c r="G21" s="382"/>
      <c r="H21" s="382"/>
      <c r="I21" s="382"/>
      <c r="J21" s="382"/>
      <c r="K21" s="258"/>
    </row>
    <row r="22" spans="2:11" ht="12.75" customHeight="1">
      <c r="B22" s="261"/>
      <c r="C22" s="262"/>
      <c r="D22" s="262"/>
      <c r="E22" s="262"/>
      <c r="F22" s="262"/>
      <c r="G22" s="262"/>
      <c r="H22" s="262"/>
      <c r="I22" s="262"/>
      <c r="J22" s="262"/>
      <c r="K22" s="258"/>
    </row>
    <row r="23" spans="2:11" ht="15" customHeight="1">
      <c r="B23" s="261"/>
      <c r="C23" s="382" t="s">
        <v>1105</v>
      </c>
      <c r="D23" s="382"/>
      <c r="E23" s="382"/>
      <c r="F23" s="382"/>
      <c r="G23" s="382"/>
      <c r="H23" s="382"/>
      <c r="I23" s="382"/>
      <c r="J23" s="382"/>
      <c r="K23" s="258"/>
    </row>
    <row r="24" spans="2:11" ht="15" customHeight="1">
      <c r="B24" s="261"/>
      <c r="C24" s="382" t="s">
        <v>1106</v>
      </c>
      <c r="D24" s="382"/>
      <c r="E24" s="382"/>
      <c r="F24" s="382"/>
      <c r="G24" s="382"/>
      <c r="H24" s="382"/>
      <c r="I24" s="382"/>
      <c r="J24" s="382"/>
      <c r="K24" s="258"/>
    </row>
    <row r="25" spans="2:11" ht="15" customHeight="1">
      <c r="B25" s="261"/>
      <c r="C25" s="260"/>
      <c r="D25" s="382" t="s">
        <v>1107</v>
      </c>
      <c r="E25" s="382"/>
      <c r="F25" s="382"/>
      <c r="G25" s="382"/>
      <c r="H25" s="382"/>
      <c r="I25" s="382"/>
      <c r="J25" s="382"/>
      <c r="K25" s="258"/>
    </row>
    <row r="26" spans="2:11" ht="15" customHeight="1">
      <c r="B26" s="261"/>
      <c r="C26" s="262"/>
      <c r="D26" s="382" t="s">
        <v>1108</v>
      </c>
      <c r="E26" s="382"/>
      <c r="F26" s="382"/>
      <c r="G26" s="382"/>
      <c r="H26" s="382"/>
      <c r="I26" s="382"/>
      <c r="J26" s="382"/>
      <c r="K26" s="258"/>
    </row>
    <row r="27" spans="2:11" ht="12.75" customHeight="1">
      <c r="B27" s="261"/>
      <c r="C27" s="262"/>
      <c r="D27" s="262"/>
      <c r="E27" s="262"/>
      <c r="F27" s="262"/>
      <c r="G27" s="262"/>
      <c r="H27" s="262"/>
      <c r="I27" s="262"/>
      <c r="J27" s="262"/>
      <c r="K27" s="258"/>
    </row>
    <row r="28" spans="2:11" ht="15" customHeight="1">
      <c r="B28" s="261"/>
      <c r="C28" s="262"/>
      <c r="D28" s="382" t="s">
        <v>1109</v>
      </c>
      <c r="E28" s="382"/>
      <c r="F28" s="382"/>
      <c r="G28" s="382"/>
      <c r="H28" s="382"/>
      <c r="I28" s="382"/>
      <c r="J28" s="382"/>
      <c r="K28" s="258"/>
    </row>
    <row r="29" spans="2:11" ht="15" customHeight="1">
      <c r="B29" s="261"/>
      <c r="C29" s="262"/>
      <c r="D29" s="382" t="s">
        <v>1110</v>
      </c>
      <c r="E29" s="382"/>
      <c r="F29" s="382"/>
      <c r="G29" s="382"/>
      <c r="H29" s="382"/>
      <c r="I29" s="382"/>
      <c r="J29" s="382"/>
      <c r="K29" s="258"/>
    </row>
    <row r="30" spans="2:11" ht="12.75" customHeight="1">
      <c r="B30" s="261"/>
      <c r="C30" s="262"/>
      <c r="D30" s="262"/>
      <c r="E30" s="262"/>
      <c r="F30" s="262"/>
      <c r="G30" s="262"/>
      <c r="H30" s="262"/>
      <c r="I30" s="262"/>
      <c r="J30" s="262"/>
      <c r="K30" s="258"/>
    </row>
    <row r="31" spans="2:11" ht="15" customHeight="1">
      <c r="B31" s="261"/>
      <c r="C31" s="262"/>
      <c r="D31" s="382" t="s">
        <v>1111</v>
      </c>
      <c r="E31" s="382"/>
      <c r="F31" s="382"/>
      <c r="G31" s="382"/>
      <c r="H31" s="382"/>
      <c r="I31" s="382"/>
      <c r="J31" s="382"/>
      <c r="K31" s="258"/>
    </row>
    <row r="32" spans="2:11" ht="15" customHeight="1">
      <c r="B32" s="261"/>
      <c r="C32" s="262"/>
      <c r="D32" s="382" t="s">
        <v>1112</v>
      </c>
      <c r="E32" s="382"/>
      <c r="F32" s="382"/>
      <c r="G32" s="382"/>
      <c r="H32" s="382"/>
      <c r="I32" s="382"/>
      <c r="J32" s="382"/>
      <c r="K32" s="258"/>
    </row>
    <row r="33" spans="2:11" ht="15" customHeight="1">
      <c r="B33" s="261"/>
      <c r="C33" s="262"/>
      <c r="D33" s="382" t="s">
        <v>1113</v>
      </c>
      <c r="E33" s="382"/>
      <c r="F33" s="382"/>
      <c r="G33" s="382"/>
      <c r="H33" s="382"/>
      <c r="I33" s="382"/>
      <c r="J33" s="382"/>
      <c r="K33" s="258"/>
    </row>
    <row r="34" spans="2:11" ht="15" customHeight="1">
      <c r="B34" s="261"/>
      <c r="C34" s="262"/>
      <c r="D34" s="260"/>
      <c r="E34" s="264" t="s">
        <v>111</v>
      </c>
      <c r="F34" s="260"/>
      <c r="G34" s="382" t="s">
        <v>1114</v>
      </c>
      <c r="H34" s="382"/>
      <c r="I34" s="382"/>
      <c r="J34" s="382"/>
      <c r="K34" s="258"/>
    </row>
    <row r="35" spans="2:11" ht="30.75" customHeight="1">
      <c r="B35" s="261"/>
      <c r="C35" s="262"/>
      <c r="D35" s="260"/>
      <c r="E35" s="264" t="s">
        <v>1115</v>
      </c>
      <c r="F35" s="260"/>
      <c r="G35" s="382" t="s">
        <v>1116</v>
      </c>
      <c r="H35" s="382"/>
      <c r="I35" s="382"/>
      <c r="J35" s="382"/>
      <c r="K35" s="258"/>
    </row>
    <row r="36" spans="2:11" ht="15" customHeight="1">
      <c r="B36" s="261"/>
      <c r="C36" s="262"/>
      <c r="D36" s="260"/>
      <c r="E36" s="264" t="s">
        <v>56</v>
      </c>
      <c r="F36" s="260"/>
      <c r="G36" s="382" t="s">
        <v>1117</v>
      </c>
      <c r="H36" s="382"/>
      <c r="I36" s="382"/>
      <c r="J36" s="382"/>
      <c r="K36" s="258"/>
    </row>
    <row r="37" spans="2:11" ht="15" customHeight="1">
      <c r="B37" s="261"/>
      <c r="C37" s="262"/>
      <c r="D37" s="260"/>
      <c r="E37" s="264" t="s">
        <v>112</v>
      </c>
      <c r="F37" s="260"/>
      <c r="G37" s="382" t="s">
        <v>1118</v>
      </c>
      <c r="H37" s="382"/>
      <c r="I37" s="382"/>
      <c r="J37" s="382"/>
      <c r="K37" s="258"/>
    </row>
    <row r="38" spans="2:11" ht="15" customHeight="1">
      <c r="B38" s="261"/>
      <c r="C38" s="262"/>
      <c r="D38" s="260"/>
      <c r="E38" s="264" t="s">
        <v>113</v>
      </c>
      <c r="F38" s="260"/>
      <c r="G38" s="382" t="s">
        <v>1119</v>
      </c>
      <c r="H38" s="382"/>
      <c r="I38" s="382"/>
      <c r="J38" s="382"/>
      <c r="K38" s="258"/>
    </row>
    <row r="39" spans="2:11" ht="15" customHeight="1">
      <c r="B39" s="261"/>
      <c r="C39" s="262"/>
      <c r="D39" s="260"/>
      <c r="E39" s="264" t="s">
        <v>114</v>
      </c>
      <c r="F39" s="260"/>
      <c r="G39" s="382" t="s">
        <v>1120</v>
      </c>
      <c r="H39" s="382"/>
      <c r="I39" s="382"/>
      <c r="J39" s="382"/>
      <c r="K39" s="258"/>
    </row>
    <row r="40" spans="2:11" ht="15" customHeight="1">
      <c r="B40" s="261"/>
      <c r="C40" s="262"/>
      <c r="D40" s="260"/>
      <c r="E40" s="264" t="s">
        <v>1121</v>
      </c>
      <c r="F40" s="260"/>
      <c r="G40" s="382" t="s">
        <v>1122</v>
      </c>
      <c r="H40" s="382"/>
      <c r="I40" s="382"/>
      <c r="J40" s="382"/>
      <c r="K40" s="258"/>
    </row>
    <row r="41" spans="2:11" ht="15" customHeight="1">
      <c r="B41" s="261"/>
      <c r="C41" s="262"/>
      <c r="D41" s="260"/>
      <c r="E41" s="264"/>
      <c r="F41" s="260"/>
      <c r="G41" s="382" t="s">
        <v>1123</v>
      </c>
      <c r="H41" s="382"/>
      <c r="I41" s="382"/>
      <c r="J41" s="382"/>
      <c r="K41" s="258"/>
    </row>
    <row r="42" spans="2:11" ht="15" customHeight="1">
      <c r="B42" s="261"/>
      <c r="C42" s="262"/>
      <c r="D42" s="260"/>
      <c r="E42" s="264" t="s">
        <v>1124</v>
      </c>
      <c r="F42" s="260"/>
      <c r="G42" s="382" t="s">
        <v>1125</v>
      </c>
      <c r="H42" s="382"/>
      <c r="I42" s="382"/>
      <c r="J42" s="382"/>
      <c r="K42" s="258"/>
    </row>
    <row r="43" spans="2:11" ht="15" customHeight="1">
      <c r="B43" s="261"/>
      <c r="C43" s="262"/>
      <c r="D43" s="260"/>
      <c r="E43" s="264" t="s">
        <v>116</v>
      </c>
      <c r="F43" s="260"/>
      <c r="G43" s="382" t="s">
        <v>1126</v>
      </c>
      <c r="H43" s="382"/>
      <c r="I43" s="382"/>
      <c r="J43" s="382"/>
      <c r="K43" s="258"/>
    </row>
    <row r="44" spans="2:11" ht="12.75" customHeight="1">
      <c r="B44" s="261"/>
      <c r="C44" s="262"/>
      <c r="D44" s="260"/>
      <c r="E44" s="260"/>
      <c r="F44" s="260"/>
      <c r="G44" s="260"/>
      <c r="H44" s="260"/>
      <c r="I44" s="260"/>
      <c r="J44" s="260"/>
      <c r="K44" s="258"/>
    </row>
    <row r="45" spans="2:11" ht="15" customHeight="1">
      <c r="B45" s="261"/>
      <c r="C45" s="262"/>
      <c r="D45" s="382" t="s">
        <v>1127</v>
      </c>
      <c r="E45" s="382"/>
      <c r="F45" s="382"/>
      <c r="G45" s="382"/>
      <c r="H45" s="382"/>
      <c r="I45" s="382"/>
      <c r="J45" s="382"/>
      <c r="K45" s="258"/>
    </row>
    <row r="46" spans="2:11" ht="15" customHeight="1">
      <c r="B46" s="261"/>
      <c r="C46" s="262"/>
      <c r="D46" s="262"/>
      <c r="E46" s="382" t="s">
        <v>1128</v>
      </c>
      <c r="F46" s="382"/>
      <c r="G46" s="382"/>
      <c r="H46" s="382"/>
      <c r="I46" s="382"/>
      <c r="J46" s="382"/>
      <c r="K46" s="258"/>
    </row>
    <row r="47" spans="2:11" ht="15" customHeight="1">
      <c r="B47" s="261"/>
      <c r="C47" s="262"/>
      <c r="D47" s="262"/>
      <c r="E47" s="382" t="s">
        <v>1129</v>
      </c>
      <c r="F47" s="382"/>
      <c r="G47" s="382"/>
      <c r="H47" s="382"/>
      <c r="I47" s="382"/>
      <c r="J47" s="382"/>
      <c r="K47" s="258"/>
    </row>
    <row r="48" spans="2:11" ht="15" customHeight="1">
      <c r="B48" s="261"/>
      <c r="C48" s="262"/>
      <c r="D48" s="262"/>
      <c r="E48" s="382" t="s">
        <v>1130</v>
      </c>
      <c r="F48" s="382"/>
      <c r="G48" s="382"/>
      <c r="H48" s="382"/>
      <c r="I48" s="382"/>
      <c r="J48" s="382"/>
      <c r="K48" s="258"/>
    </row>
    <row r="49" spans="2:11" ht="15" customHeight="1">
      <c r="B49" s="261"/>
      <c r="C49" s="262"/>
      <c r="D49" s="382" t="s">
        <v>1131</v>
      </c>
      <c r="E49" s="382"/>
      <c r="F49" s="382"/>
      <c r="G49" s="382"/>
      <c r="H49" s="382"/>
      <c r="I49" s="382"/>
      <c r="J49" s="382"/>
      <c r="K49" s="258"/>
    </row>
    <row r="50" spans="2:11" ht="25.5" customHeight="1">
      <c r="B50" s="257"/>
      <c r="C50" s="383" t="s">
        <v>1132</v>
      </c>
      <c r="D50" s="383"/>
      <c r="E50" s="383"/>
      <c r="F50" s="383"/>
      <c r="G50" s="383"/>
      <c r="H50" s="383"/>
      <c r="I50" s="383"/>
      <c r="J50" s="383"/>
      <c r="K50" s="258"/>
    </row>
    <row r="51" spans="2:11" ht="5.25" customHeight="1">
      <c r="B51" s="257"/>
      <c r="C51" s="259"/>
      <c r="D51" s="259"/>
      <c r="E51" s="259"/>
      <c r="F51" s="259"/>
      <c r="G51" s="259"/>
      <c r="H51" s="259"/>
      <c r="I51" s="259"/>
      <c r="J51" s="259"/>
      <c r="K51" s="258"/>
    </row>
    <row r="52" spans="2:11" ht="15" customHeight="1">
      <c r="B52" s="257"/>
      <c r="C52" s="382" t="s">
        <v>1133</v>
      </c>
      <c r="D52" s="382"/>
      <c r="E52" s="382"/>
      <c r="F52" s="382"/>
      <c r="G52" s="382"/>
      <c r="H52" s="382"/>
      <c r="I52" s="382"/>
      <c r="J52" s="382"/>
      <c r="K52" s="258"/>
    </row>
    <row r="53" spans="2:11" ht="15" customHeight="1">
      <c r="B53" s="257"/>
      <c r="C53" s="382" t="s">
        <v>1134</v>
      </c>
      <c r="D53" s="382"/>
      <c r="E53" s="382"/>
      <c r="F53" s="382"/>
      <c r="G53" s="382"/>
      <c r="H53" s="382"/>
      <c r="I53" s="382"/>
      <c r="J53" s="382"/>
      <c r="K53" s="258"/>
    </row>
    <row r="54" spans="2:11" ht="12.75" customHeight="1">
      <c r="B54" s="257"/>
      <c r="C54" s="260"/>
      <c r="D54" s="260"/>
      <c r="E54" s="260"/>
      <c r="F54" s="260"/>
      <c r="G54" s="260"/>
      <c r="H54" s="260"/>
      <c r="I54" s="260"/>
      <c r="J54" s="260"/>
      <c r="K54" s="258"/>
    </row>
    <row r="55" spans="2:11" ht="15" customHeight="1">
      <c r="B55" s="257"/>
      <c r="C55" s="382" t="s">
        <v>1135</v>
      </c>
      <c r="D55" s="382"/>
      <c r="E55" s="382"/>
      <c r="F55" s="382"/>
      <c r="G55" s="382"/>
      <c r="H55" s="382"/>
      <c r="I55" s="382"/>
      <c r="J55" s="382"/>
      <c r="K55" s="258"/>
    </row>
    <row r="56" spans="2:11" ht="15" customHeight="1">
      <c r="B56" s="257"/>
      <c r="C56" s="262"/>
      <c r="D56" s="382" t="s">
        <v>1136</v>
      </c>
      <c r="E56" s="382"/>
      <c r="F56" s="382"/>
      <c r="G56" s="382"/>
      <c r="H56" s="382"/>
      <c r="I56" s="382"/>
      <c r="J56" s="382"/>
      <c r="K56" s="258"/>
    </row>
    <row r="57" spans="2:11" ht="15" customHeight="1">
      <c r="B57" s="257"/>
      <c r="C57" s="262"/>
      <c r="D57" s="382" t="s">
        <v>1137</v>
      </c>
      <c r="E57" s="382"/>
      <c r="F57" s="382"/>
      <c r="G57" s="382"/>
      <c r="H57" s="382"/>
      <c r="I57" s="382"/>
      <c r="J57" s="382"/>
      <c r="K57" s="258"/>
    </row>
    <row r="58" spans="2:11" ht="15" customHeight="1">
      <c r="B58" s="257"/>
      <c r="C58" s="262"/>
      <c r="D58" s="382" t="s">
        <v>1138</v>
      </c>
      <c r="E58" s="382"/>
      <c r="F58" s="382"/>
      <c r="G58" s="382"/>
      <c r="H58" s="382"/>
      <c r="I58" s="382"/>
      <c r="J58" s="382"/>
      <c r="K58" s="258"/>
    </row>
    <row r="59" spans="2:11" ht="15" customHeight="1">
      <c r="B59" s="257"/>
      <c r="C59" s="262"/>
      <c r="D59" s="382" t="s">
        <v>1139</v>
      </c>
      <c r="E59" s="382"/>
      <c r="F59" s="382"/>
      <c r="G59" s="382"/>
      <c r="H59" s="382"/>
      <c r="I59" s="382"/>
      <c r="J59" s="382"/>
      <c r="K59" s="258"/>
    </row>
    <row r="60" spans="2:11" ht="15" customHeight="1">
      <c r="B60" s="257"/>
      <c r="C60" s="262"/>
      <c r="D60" s="381" t="s">
        <v>1140</v>
      </c>
      <c r="E60" s="381"/>
      <c r="F60" s="381"/>
      <c r="G60" s="381"/>
      <c r="H60" s="381"/>
      <c r="I60" s="381"/>
      <c r="J60" s="381"/>
      <c r="K60" s="258"/>
    </row>
    <row r="61" spans="2:11" ht="15" customHeight="1">
      <c r="B61" s="257"/>
      <c r="C61" s="262"/>
      <c r="D61" s="382" t="s">
        <v>1141</v>
      </c>
      <c r="E61" s="382"/>
      <c r="F61" s="382"/>
      <c r="G61" s="382"/>
      <c r="H61" s="382"/>
      <c r="I61" s="382"/>
      <c r="J61" s="382"/>
      <c r="K61" s="258"/>
    </row>
    <row r="62" spans="2:11" ht="12.75" customHeight="1">
      <c r="B62" s="257"/>
      <c r="C62" s="262"/>
      <c r="D62" s="262"/>
      <c r="E62" s="265"/>
      <c r="F62" s="262"/>
      <c r="G62" s="262"/>
      <c r="H62" s="262"/>
      <c r="I62" s="262"/>
      <c r="J62" s="262"/>
      <c r="K62" s="258"/>
    </row>
    <row r="63" spans="2:11" ht="15" customHeight="1">
      <c r="B63" s="257"/>
      <c r="C63" s="262"/>
      <c r="D63" s="382" t="s">
        <v>1142</v>
      </c>
      <c r="E63" s="382"/>
      <c r="F63" s="382"/>
      <c r="G63" s="382"/>
      <c r="H63" s="382"/>
      <c r="I63" s="382"/>
      <c r="J63" s="382"/>
      <c r="K63" s="258"/>
    </row>
    <row r="64" spans="2:11" ht="15" customHeight="1">
      <c r="B64" s="257"/>
      <c r="C64" s="262"/>
      <c r="D64" s="381" t="s">
        <v>1143</v>
      </c>
      <c r="E64" s="381"/>
      <c r="F64" s="381"/>
      <c r="G64" s="381"/>
      <c r="H64" s="381"/>
      <c r="I64" s="381"/>
      <c r="J64" s="381"/>
      <c r="K64" s="258"/>
    </row>
    <row r="65" spans="2:11" ht="15" customHeight="1">
      <c r="B65" s="257"/>
      <c r="C65" s="262"/>
      <c r="D65" s="382" t="s">
        <v>1144</v>
      </c>
      <c r="E65" s="382"/>
      <c r="F65" s="382"/>
      <c r="G65" s="382"/>
      <c r="H65" s="382"/>
      <c r="I65" s="382"/>
      <c r="J65" s="382"/>
      <c r="K65" s="258"/>
    </row>
    <row r="66" spans="2:11" ht="15" customHeight="1">
      <c r="B66" s="257"/>
      <c r="C66" s="262"/>
      <c r="D66" s="382" t="s">
        <v>1145</v>
      </c>
      <c r="E66" s="382"/>
      <c r="F66" s="382"/>
      <c r="G66" s="382"/>
      <c r="H66" s="382"/>
      <c r="I66" s="382"/>
      <c r="J66" s="382"/>
      <c r="K66" s="258"/>
    </row>
    <row r="67" spans="2:11" ht="15" customHeight="1">
      <c r="B67" s="257"/>
      <c r="C67" s="262"/>
      <c r="D67" s="382" t="s">
        <v>1146</v>
      </c>
      <c r="E67" s="382"/>
      <c r="F67" s="382"/>
      <c r="G67" s="382"/>
      <c r="H67" s="382"/>
      <c r="I67" s="382"/>
      <c r="J67" s="382"/>
      <c r="K67" s="258"/>
    </row>
    <row r="68" spans="2:11" ht="15" customHeight="1">
      <c r="B68" s="257"/>
      <c r="C68" s="262"/>
      <c r="D68" s="382" t="s">
        <v>1147</v>
      </c>
      <c r="E68" s="382"/>
      <c r="F68" s="382"/>
      <c r="G68" s="382"/>
      <c r="H68" s="382"/>
      <c r="I68" s="382"/>
      <c r="J68" s="382"/>
      <c r="K68" s="258"/>
    </row>
    <row r="69" spans="2:11" ht="12.75" customHeight="1">
      <c r="B69" s="266"/>
      <c r="C69" s="267"/>
      <c r="D69" s="267"/>
      <c r="E69" s="267"/>
      <c r="F69" s="267"/>
      <c r="G69" s="267"/>
      <c r="H69" s="267"/>
      <c r="I69" s="267"/>
      <c r="J69" s="267"/>
      <c r="K69" s="268"/>
    </row>
    <row r="70" spans="2:11" ht="18.75" customHeight="1">
      <c r="B70" s="269"/>
      <c r="C70" s="269"/>
      <c r="D70" s="269"/>
      <c r="E70" s="269"/>
      <c r="F70" s="269"/>
      <c r="G70" s="269"/>
      <c r="H70" s="269"/>
      <c r="I70" s="269"/>
      <c r="J70" s="269"/>
      <c r="K70" s="270"/>
    </row>
    <row r="71" spans="2:11" ht="18.75" customHeight="1">
      <c r="B71" s="270"/>
      <c r="C71" s="270"/>
      <c r="D71" s="270"/>
      <c r="E71" s="270"/>
      <c r="F71" s="270"/>
      <c r="G71" s="270"/>
      <c r="H71" s="270"/>
      <c r="I71" s="270"/>
      <c r="J71" s="270"/>
      <c r="K71" s="270"/>
    </row>
    <row r="72" spans="2:11" ht="7.5" customHeight="1">
      <c r="B72" s="271"/>
      <c r="C72" s="272"/>
      <c r="D72" s="272"/>
      <c r="E72" s="272"/>
      <c r="F72" s="272"/>
      <c r="G72" s="272"/>
      <c r="H72" s="272"/>
      <c r="I72" s="272"/>
      <c r="J72" s="272"/>
      <c r="K72" s="273"/>
    </row>
    <row r="73" spans="2:11" ht="45" customHeight="1">
      <c r="B73" s="274"/>
      <c r="C73" s="380" t="s">
        <v>90</v>
      </c>
      <c r="D73" s="380"/>
      <c r="E73" s="380"/>
      <c r="F73" s="380"/>
      <c r="G73" s="380"/>
      <c r="H73" s="380"/>
      <c r="I73" s="380"/>
      <c r="J73" s="380"/>
      <c r="K73" s="275"/>
    </row>
    <row r="74" spans="2:11" ht="17.25" customHeight="1">
      <c r="B74" s="274"/>
      <c r="C74" s="276" t="s">
        <v>1148</v>
      </c>
      <c r="D74" s="276"/>
      <c r="E74" s="276"/>
      <c r="F74" s="276" t="s">
        <v>1149</v>
      </c>
      <c r="G74" s="277"/>
      <c r="H74" s="276" t="s">
        <v>112</v>
      </c>
      <c r="I74" s="276" t="s">
        <v>60</v>
      </c>
      <c r="J74" s="276" t="s">
        <v>1150</v>
      </c>
      <c r="K74" s="275"/>
    </row>
    <row r="75" spans="2:11" ht="17.25" customHeight="1">
      <c r="B75" s="274"/>
      <c r="C75" s="278" t="s">
        <v>1151</v>
      </c>
      <c r="D75" s="278"/>
      <c r="E75" s="278"/>
      <c r="F75" s="279" t="s">
        <v>1152</v>
      </c>
      <c r="G75" s="280"/>
      <c r="H75" s="278"/>
      <c r="I75" s="278"/>
      <c r="J75" s="278" t="s">
        <v>1153</v>
      </c>
      <c r="K75" s="275"/>
    </row>
    <row r="76" spans="2:11" ht="5.25" customHeight="1">
      <c r="B76" s="274"/>
      <c r="C76" s="281"/>
      <c r="D76" s="281"/>
      <c r="E76" s="281"/>
      <c r="F76" s="281"/>
      <c r="G76" s="282"/>
      <c r="H76" s="281"/>
      <c r="I76" s="281"/>
      <c r="J76" s="281"/>
      <c r="K76" s="275"/>
    </row>
    <row r="77" spans="2:11" ht="15" customHeight="1">
      <c r="B77" s="274"/>
      <c r="C77" s="264" t="s">
        <v>56</v>
      </c>
      <c r="D77" s="281"/>
      <c r="E77" s="281"/>
      <c r="F77" s="283" t="s">
        <v>1154</v>
      </c>
      <c r="G77" s="282"/>
      <c r="H77" s="264" t="s">
        <v>1155</v>
      </c>
      <c r="I77" s="264" t="s">
        <v>1156</v>
      </c>
      <c r="J77" s="264">
        <v>20</v>
      </c>
      <c r="K77" s="275"/>
    </row>
    <row r="78" spans="2:11" ht="15" customHeight="1">
      <c r="B78" s="274"/>
      <c r="C78" s="264" t="s">
        <v>1157</v>
      </c>
      <c r="D78" s="264"/>
      <c r="E78" s="264"/>
      <c r="F78" s="283" t="s">
        <v>1154</v>
      </c>
      <c r="G78" s="282"/>
      <c r="H78" s="264" t="s">
        <v>1158</v>
      </c>
      <c r="I78" s="264" t="s">
        <v>1156</v>
      </c>
      <c r="J78" s="264">
        <v>120</v>
      </c>
      <c r="K78" s="275"/>
    </row>
    <row r="79" spans="2:11" ht="15" customHeight="1">
      <c r="B79" s="284"/>
      <c r="C79" s="264" t="s">
        <v>1159</v>
      </c>
      <c r="D79" s="264"/>
      <c r="E79" s="264"/>
      <c r="F79" s="283" t="s">
        <v>1160</v>
      </c>
      <c r="G79" s="282"/>
      <c r="H79" s="264" t="s">
        <v>1161</v>
      </c>
      <c r="I79" s="264" t="s">
        <v>1156</v>
      </c>
      <c r="J79" s="264">
        <v>50</v>
      </c>
      <c r="K79" s="275"/>
    </row>
    <row r="80" spans="2:11" ht="15" customHeight="1">
      <c r="B80" s="284"/>
      <c r="C80" s="264" t="s">
        <v>1162</v>
      </c>
      <c r="D80" s="264"/>
      <c r="E80" s="264"/>
      <c r="F80" s="283" t="s">
        <v>1154</v>
      </c>
      <c r="G80" s="282"/>
      <c r="H80" s="264" t="s">
        <v>1163</v>
      </c>
      <c r="I80" s="264" t="s">
        <v>1164</v>
      </c>
      <c r="J80" s="264"/>
      <c r="K80" s="275"/>
    </row>
    <row r="81" spans="2:11" ht="15" customHeight="1">
      <c r="B81" s="284"/>
      <c r="C81" s="285" t="s">
        <v>1165</v>
      </c>
      <c r="D81" s="285"/>
      <c r="E81" s="285"/>
      <c r="F81" s="286" t="s">
        <v>1160</v>
      </c>
      <c r="G81" s="285"/>
      <c r="H81" s="285" t="s">
        <v>1166</v>
      </c>
      <c r="I81" s="285" t="s">
        <v>1156</v>
      </c>
      <c r="J81" s="285">
        <v>15</v>
      </c>
      <c r="K81" s="275"/>
    </row>
    <row r="82" spans="2:11" ht="15" customHeight="1">
      <c r="B82" s="284"/>
      <c r="C82" s="285" t="s">
        <v>1167</v>
      </c>
      <c r="D82" s="285"/>
      <c r="E82" s="285"/>
      <c r="F82" s="286" t="s">
        <v>1160</v>
      </c>
      <c r="G82" s="285"/>
      <c r="H82" s="285" t="s">
        <v>1168</v>
      </c>
      <c r="I82" s="285" t="s">
        <v>1156</v>
      </c>
      <c r="J82" s="285">
        <v>15</v>
      </c>
      <c r="K82" s="275"/>
    </row>
    <row r="83" spans="2:11" ht="15" customHeight="1">
      <c r="B83" s="284"/>
      <c r="C83" s="285" t="s">
        <v>1169</v>
      </c>
      <c r="D83" s="285"/>
      <c r="E83" s="285"/>
      <c r="F83" s="286" t="s">
        <v>1160</v>
      </c>
      <c r="G83" s="285"/>
      <c r="H83" s="285" t="s">
        <v>1170</v>
      </c>
      <c r="I83" s="285" t="s">
        <v>1156</v>
      </c>
      <c r="J83" s="285">
        <v>20</v>
      </c>
      <c r="K83" s="275"/>
    </row>
    <row r="84" spans="2:11" ht="15" customHeight="1">
      <c r="B84" s="284"/>
      <c r="C84" s="285" t="s">
        <v>1171</v>
      </c>
      <c r="D84" s="285"/>
      <c r="E84" s="285"/>
      <c r="F84" s="286" t="s">
        <v>1160</v>
      </c>
      <c r="G84" s="285"/>
      <c r="H84" s="285" t="s">
        <v>1172</v>
      </c>
      <c r="I84" s="285" t="s">
        <v>1156</v>
      </c>
      <c r="J84" s="285">
        <v>20</v>
      </c>
      <c r="K84" s="275"/>
    </row>
    <row r="85" spans="2:11" ht="15" customHeight="1">
      <c r="B85" s="284"/>
      <c r="C85" s="264" t="s">
        <v>1173</v>
      </c>
      <c r="D85" s="264"/>
      <c r="E85" s="264"/>
      <c r="F85" s="283" t="s">
        <v>1160</v>
      </c>
      <c r="G85" s="282"/>
      <c r="H85" s="264" t="s">
        <v>1174</v>
      </c>
      <c r="I85" s="264" t="s">
        <v>1156</v>
      </c>
      <c r="J85" s="264">
        <v>50</v>
      </c>
      <c r="K85" s="275"/>
    </row>
    <row r="86" spans="2:11" ht="15" customHeight="1">
      <c r="B86" s="284"/>
      <c r="C86" s="264" t="s">
        <v>1175</v>
      </c>
      <c r="D86" s="264"/>
      <c r="E86" s="264"/>
      <c r="F86" s="283" t="s">
        <v>1160</v>
      </c>
      <c r="G86" s="282"/>
      <c r="H86" s="264" t="s">
        <v>1176</v>
      </c>
      <c r="I86" s="264" t="s">
        <v>1156</v>
      </c>
      <c r="J86" s="264">
        <v>20</v>
      </c>
      <c r="K86" s="275"/>
    </row>
    <row r="87" spans="2:11" ht="15" customHeight="1">
      <c r="B87" s="284"/>
      <c r="C87" s="264" t="s">
        <v>1177</v>
      </c>
      <c r="D87" s="264"/>
      <c r="E87" s="264"/>
      <c r="F87" s="283" t="s">
        <v>1160</v>
      </c>
      <c r="G87" s="282"/>
      <c r="H87" s="264" t="s">
        <v>1178</v>
      </c>
      <c r="I87" s="264" t="s">
        <v>1156</v>
      </c>
      <c r="J87" s="264">
        <v>20</v>
      </c>
      <c r="K87" s="275"/>
    </row>
    <row r="88" spans="2:11" ht="15" customHeight="1">
      <c r="B88" s="284"/>
      <c r="C88" s="264" t="s">
        <v>1179</v>
      </c>
      <c r="D88" s="264"/>
      <c r="E88" s="264"/>
      <c r="F88" s="283" t="s">
        <v>1160</v>
      </c>
      <c r="G88" s="282"/>
      <c r="H88" s="264" t="s">
        <v>1180</v>
      </c>
      <c r="I88" s="264" t="s">
        <v>1156</v>
      </c>
      <c r="J88" s="264">
        <v>50</v>
      </c>
      <c r="K88" s="275"/>
    </row>
    <row r="89" spans="2:11" ht="15" customHeight="1">
      <c r="B89" s="284"/>
      <c r="C89" s="264" t="s">
        <v>1181</v>
      </c>
      <c r="D89" s="264"/>
      <c r="E89" s="264"/>
      <c r="F89" s="283" t="s">
        <v>1160</v>
      </c>
      <c r="G89" s="282"/>
      <c r="H89" s="264" t="s">
        <v>1181</v>
      </c>
      <c r="I89" s="264" t="s">
        <v>1156</v>
      </c>
      <c r="J89" s="264">
        <v>50</v>
      </c>
      <c r="K89" s="275"/>
    </row>
    <row r="90" spans="2:11" ht="15" customHeight="1">
      <c r="B90" s="284"/>
      <c r="C90" s="264" t="s">
        <v>117</v>
      </c>
      <c r="D90" s="264"/>
      <c r="E90" s="264"/>
      <c r="F90" s="283" t="s">
        <v>1160</v>
      </c>
      <c r="G90" s="282"/>
      <c r="H90" s="264" t="s">
        <v>1182</v>
      </c>
      <c r="I90" s="264" t="s">
        <v>1156</v>
      </c>
      <c r="J90" s="264">
        <v>255</v>
      </c>
      <c r="K90" s="275"/>
    </row>
    <row r="91" spans="2:11" ht="15" customHeight="1">
      <c r="B91" s="284"/>
      <c r="C91" s="264" t="s">
        <v>1183</v>
      </c>
      <c r="D91" s="264"/>
      <c r="E91" s="264"/>
      <c r="F91" s="283" t="s">
        <v>1154</v>
      </c>
      <c r="G91" s="282"/>
      <c r="H91" s="264" t="s">
        <v>1184</v>
      </c>
      <c r="I91" s="264" t="s">
        <v>1185</v>
      </c>
      <c r="J91" s="264"/>
      <c r="K91" s="275"/>
    </row>
    <row r="92" spans="2:11" ht="15" customHeight="1">
      <c r="B92" s="284"/>
      <c r="C92" s="264" t="s">
        <v>1186</v>
      </c>
      <c r="D92" s="264"/>
      <c r="E92" s="264"/>
      <c r="F92" s="283" t="s">
        <v>1154</v>
      </c>
      <c r="G92" s="282"/>
      <c r="H92" s="264" t="s">
        <v>1187</v>
      </c>
      <c r="I92" s="264" t="s">
        <v>1188</v>
      </c>
      <c r="J92" s="264"/>
      <c r="K92" s="275"/>
    </row>
    <row r="93" spans="2:11" ht="15" customHeight="1">
      <c r="B93" s="284"/>
      <c r="C93" s="264" t="s">
        <v>1189</v>
      </c>
      <c r="D93" s="264"/>
      <c r="E93" s="264"/>
      <c r="F93" s="283" t="s">
        <v>1154</v>
      </c>
      <c r="G93" s="282"/>
      <c r="H93" s="264" t="s">
        <v>1189</v>
      </c>
      <c r="I93" s="264" t="s">
        <v>1188</v>
      </c>
      <c r="J93" s="264"/>
      <c r="K93" s="275"/>
    </row>
    <row r="94" spans="2:11" ht="15" customHeight="1">
      <c r="B94" s="284"/>
      <c r="C94" s="264" t="s">
        <v>41</v>
      </c>
      <c r="D94" s="264"/>
      <c r="E94" s="264"/>
      <c r="F94" s="283" t="s">
        <v>1154</v>
      </c>
      <c r="G94" s="282"/>
      <c r="H94" s="264" t="s">
        <v>1190</v>
      </c>
      <c r="I94" s="264" t="s">
        <v>1188</v>
      </c>
      <c r="J94" s="264"/>
      <c r="K94" s="275"/>
    </row>
    <row r="95" spans="2:11" ht="15" customHeight="1">
      <c r="B95" s="284"/>
      <c r="C95" s="264" t="s">
        <v>51</v>
      </c>
      <c r="D95" s="264"/>
      <c r="E95" s="264"/>
      <c r="F95" s="283" t="s">
        <v>1154</v>
      </c>
      <c r="G95" s="282"/>
      <c r="H95" s="264" t="s">
        <v>1191</v>
      </c>
      <c r="I95" s="264" t="s">
        <v>1188</v>
      </c>
      <c r="J95" s="264"/>
      <c r="K95" s="275"/>
    </row>
    <row r="96" spans="2:11" ht="15" customHeight="1">
      <c r="B96" s="287"/>
      <c r="C96" s="288"/>
      <c r="D96" s="288"/>
      <c r="E96" s="288"/>
      <c r="F96" s="288"/>
      <c r="G96" s="288"/>
      <c r="H96" s="288"/>
      <c r="I96" s="288"/>
      <c r="J96" s="288"/>
      <c r="K96" s="289"/>
    </row>
    <row r="97" spans="2:11" ht="18.75" customHeight="1">
      <c r="B97" s="290"/>
      <c r="C97" s="291"/>
      <c r="D97" s="291"/>
      <c r="E97" s="291"/>
      <c r="F97" s="291"/>
      <c r="G97" s="291"/>
      <c r="H97" s="291"/>
      <c r="I97" s="291"/>
      <c r="J97" s="291"/>
      <c r="K97" s="290"/>
    </row>
    <row r="98" spans="2:11" ht="18.75" customHeight="1">
      <c r="B98" s="270"/>
      <c r="C98" s="270"/>
      <c r="D98" s="270"/>
      <c r="E98" s="270"/>
      <c r="F98" s="270"/>
      <c r="G98" s="270"/>
      <c r="H98" s="270"/>
      <c r="I98" s="270"/>
      <c r="J98" s="270"/>
      <c r="K98" s="270"/>
    </row>
    <row r="99" spans="2:11" ht="7.5" customHeight="1">
      <c r="B99" s="271"/>
      <c r="C99" s="272"/>
      <c r="D99" s="272"/>
      <c r="E99" s="272"/>
      <c r="F99" s="272"/>
      <c r="G99" s="272"/>
      <c r="H99" s="272"/>
      <c r="I99" s="272"/>
      <c r="J99" s="272"/>
      <c r="K99" s="273"/>
    </row>
    <row r="100" spans="2:11" ht="45" customHeight="1">
      <c r="B100" s="274"/>
      <c r="C100" s="380" t="s">
        <v>1192</v>
      </c>
      <c r="D100" s="380"/>
      <c r="E100" s="380"/>
      <c r="F100" s="380"/>
      <c r="G100" s="380"/>
      <c r="H100" s="380"/>
      <c r="I100" s="380"/>
      <c r="J100" s="380"/>
      <c r="K100" s="275"/>
    </row>
    <row r="101" spans="2:11" ht="17.25" customHeight="1">
      <c r="B101" s="274"/>
      <c r="C101" s="276" t="s">
        <v>1148</v>
      </c>
      <c r="D101" s="276"/>
      <c r="E101" s="276"/>
      <c r="F101" s="276" t="s">
        <v>1149</v>
      </c>
      <c r="G101" s="277"/>
      <c r="H101" s="276" t="s">
        <v>112</v>
      </c>
      <c r="I101" s="276" t="s">
        <v>60</v>
      </c>
      <c r="J101" s="276" t="s">
        <v>1150</v>
      </c>
      <c r="K101" s="275"/>
    </row>
    <row r="102" spans="2:11" ht="17.25" customHeight="1">
      <c r="B102" s="274"/>
      <c r="C102" s="278" t="s">
        <v>1151</v>
      </c>
      <c r="D102" s="278"/>
      <c r="E102" s="278"/>
      <c r="F102" s="279" t="s">
        <v>1152</v>
      </c>
      <c r="G102" s="280"/>
      <c r="H102" s="278"/>
      <c r="I102" s="278"/>
      <c r="J102" s="278" t="s">
        <v>1153</v>
      </c>
      <c r="K102" s="275"/>
    </row>
    <row r="103" spans="2:11" ht="5.25" customHeight="1">
      <c r="B103" s="274"/>
      <c r="C103" s="276"/>
      <c r="D103" s="276"/>
      <c r="E103" s="276"/>
      <c r="F103" s="276"/>
      <c r="G103" s="292"/>
      <c r="H103" s="276"/>
      <c r="I103" s="276"/>
      <c r="J103" s="276"/>
      <c r="K103" s="275"/>
    </row>
    <row r="104" spans="2:11" ht="15" customHeight="1">
      <c r="B104" s="274"/>
      <c r="C104" s="264" t="s">
        <v>56</v>
      </c>
      <c r="D104" s="281"/>
      <c r="E104" s="281"/>
      <c r="F104" s="283" t="s">
        <v>1154</v>
      </c>
      <c r="G104" s="292"/>
      <c r="H104" s="264" t="s">
        <v>1193</v>
      </c>
      <c r="I104" s="264" t="s">
        <v>1156</v>
      </c>
      <c r="J104" s="264">
        <v>20</v>
      </c>
      <c r="K104" s="275"/>
    </row>
    <row r="105" spans="2:11" ht="15" customHeight="1">
      <c r="B105" s="274"/>
      <c r="C105" s="264" t="s">
        <v>1157</v>
      </c>
      <c r="D105" s="264"/>
      <c r="E105" s="264"/>
      <c r="F105" s="283" t="s">
        <v>1154</v>
      </c>
      <c r="G105" s="264"/>
      <c r="H105" s="264" t="s">
        <v>1193</v>
      </c>
      <c r="I105" s="264" t="s">
        <v>1156</v>
      </c>
      <c r="J105" s="264">
        <v>120</v>
      </c>
      <c r="K105" s="275"/>
    </row>
    <row r="106" spans="2:11" ht="15" customHeight="1">
      <c r="B106" s="284"/>
      <c r="C106" s="264" t="s">
        <v>1159</v>
      </c>
      <c r="D106" s="264"/>
      <c r="E106" s="264"/>
      <c r="F106" s="283" t="s">
        <v>1160</v>
      </c>
      <c r="G106" s="264"/>
      <c r="H106" s="264" t="s">
        <v>1193</v>
      </c>
      <c r="I106" s="264" t="s">
        <v>1156</v>
      </c>
      <c r="J106" s="264">
        <v>50</v>
      </c>
      <c r="K106" s="275"/>
    </row>
    <row r="107" spans="2:11" ht="15" customHeight="1">
      <c r="B107" s="284"/>
      <c r="C107" s="264" t="s">
        <v>1162</v>
      </c>
      <c r="D107" s="264"/>
      <c r="E107" s="264"/>
      <c r="F107" s="283" t="s">
        <v>1154</v>
      </c>
      <c r="G107" s="264"/>
      <c r="H107" s="264" t="s">
        <v>1193</v>
      </c>
      <c r="I107" s="264" t="s">
        <v>1164</v>
      </c>
      <c r="J107" s="264"/>
      <c r="K107" s="275"/>
    </row>
    <row r="108" spans="2:11" ht="15" customHeight="1">
      <c r="B108" s="284"/>
      <c r="C108" s="264" t="s">
        <v>1173</v>
      </c>
      <c r="D108" s="264"/>
      <c r="E108" s="264"/>
      <c r="F108" s="283" t="s">
        <v>1160</v>
      </c>
      <c r="G108" s="264"/>
      <c r="H108" s="264" t="s">
        <v>1193</v>
      </c>
      <c r="I108" s="264" t="s">
        <v>1156</v>
      </c>
      <c r="J108" s="264">
        <v>50</v>
      </c>
      <c r="K108" s="275"/>
    </row>
    <row r="109" spans="2:11" ht="15" customHeight="1">
      <c r="B109" s="284"/>
      <c r="C109" s="264" t="s">
        <v>1181</v>
      </c>
      <c r="D109" s="264"/>
      <c r="E109" s="264"/>
      <c r="F109" s="283" t="s">
        <v>1160</v>
      </c>
      <c r="G109" s="264"/>
      <c r="H109" s="264" t="s">
        <v>1193</v>
      </c>
      <c r="I109" s="264" t="s">
        <v>1156</v>
      </c>
      <c r="J109" s="264">
        <v>50</v>
      </c>
      <c r="K109" s="275"/>
    </row>
    <row r="110" spans="2:11" ht="15" customHeight="1">
      <c r="B110" s="284"/>
      <c r="C110" s="264" t="s">
        <v>1179</v>
      </c>
      <c r="D110" s="264"/>
      <c r="E110" s="264"/>
      <c r="F110" s="283" t="s">
        <v>1160</v>
      </c>
      <c r="G110" s="264"/>
      <c r="H110" s="264" t="s">
        <v>1193</v>
      </c>
      <c r="I110" s="264" t="s">
        <v>1156</v>
      </c>
      <c r="J110" s="264">
        <v>50</v>
      </c>
      <c r="K110" s="275"/>
    </row>
    <row r="111" spans="2:11" ht="15" customHeight="1">
      <c r="B111" s="284"/>
      <c r="C111" s="264" t="s">
        <v>56</v>
      </c>
      <c r="D111" s="264"/>
      <c r="E111" s="264"/>
      <c r="F111" s="283" t="s">
        <v>1154</v>
      </c>
      <c r="G111" s="264"/>
      <c r="H111" s="264" t="s">
        <v>1194</v>
      </c>
      <c r="I111" s="264" t="s">
        <v>1156</v>
      </c>
      <c r="J111" s="264">
        <v>20</v>
      </c>
      <c r="K111" s="275"/>
    </row>
    <row r="112" spans="2:11" ht="15" customHeight="1">
      <c r="B112" s="284"/>
      <c r="C112" s="264" t="s">
        <v>1195</v>
      </c>
      <c r="D112" s="264"/>
      <c r="E112" s="264"/>
      <c r="F112" s="283" t="s">
        <v>1154</v>
      </c>
      <c r="G112" s="264"/>
      <c r="H112" s="264" t="s">
        <v>1196</v>
      </c>
      <c r="I112" s="264" t="s">
        <v>1156</v>
      </c>
      <c r="J112" s="264">
        <v>120</v>
      </c>
      <c r="K112" s="275"/>
    </row>
    <row r="113" spans="2:11" ht="15" customHeight="1">
      <c r="B113" s="284"/>
      <c r="C113" s="264" t="s">
        <v>41</v>
      </c>
      <c r="D113" s="264"/>
      <c r="E113" s="264"/>
      <c r="F113" s="283" t="s">
        <v>1154</v>
      </c>
      <c r="G113" s="264"/>
      <c r="H113" s="264" t="s">
        <v>1197</v>
      </c>
      <c r="I113" s="264" t="s">
        <v>1188</v>
      </c>
      <c r="J113" s="264"/>
      <c r="K113" s="275"/>
    </row>
    <row r="114" spans="2:11" ht="15" customHeight="1">
      <c r="B114" s="284"/>
      <c r="C114" s="264" t="s">
        <v>51</v>
      </c>
      <c r="D114" s="264"/>
      <c r="E114" s="264"/>
      <c r="F114" s="283" t="s">
        <v>1154</v>
      </c>
      <c r="G114" s="264"/>
      <c r="H114" s="264" t="s">
        <v>1198</v>
      </c>
      <c r="I114" s="264" t="s">
        <v>1188</v>
      </c>
      <c r="J114" s="264"/>
      <c r="K114" s="275"/>
    </row>
    <row r="115" spans="2:11" ht="15" customHeight="1">
      <c r="B115" s="284"/>
      <c r="C115" s="264" t="s">
        <v>60</v>
      </c>
      <c r="D115" s="264"/>
      <c r="E115" s="264"/>
      <c r="F115" s="283" t="s">
        <v>1154</v>
      </c>
      <c r="G115" s="264"/>
      <c r="H115" s="264" t="s">
        <v>1199</v>
      </c>
      <c r="I115" s="264" t="s">
        <v>1200</v>
      </c>
      <c r="J115" s="264"/>
      <c r="K115" s="275"/>
    </row>
    <row r="116" spans="2:11" ht="15" customHeight="1">
      <c r="B116" s="287"/>
      <c r="C116" s="293"/>
      <c r="D116" s="293"/>
      <c r="E116" s="293"/>
      <c r="F116" s="293"/>
      <c r="G116" s="293"/>
      <c r="H116" s="293"/>
      <c r="I116" s="293"/>
      <c r="J116" s="293"/>
      <c r="K116" s="289"/>
    </row>
    <row r="117" spans="2:11" ht="18.75" customHeight="1">
      <c r="B117" s="294"/>
      <c r="C117" s="260"/>
      <c r="D117" s="260"/>
      <c r="E117" s="260"/>
      <c r="F117" s="295"/>
      <c r="G117" s="260"/>
      <c r="H117" s="260"/>
      <c r="I117" s="260"/>
      <c r="J117" s="260"/>
      <c r="K117" s="294"/>
    </row>
    <row r="118" spans="2:11" ht="18.75" customHeight="1">
      <c r="B118" s="270"/>
      <c r="C118" s="270"/>
      <c r="D118" s="270"/>
      <c r="E118" s="270"/>
      <c r="F118" s="270"/>
      <c r="G118" s="270"/>
      <c r="H118" s="270"/>
      <c r="I118" s="270"/>
      <c r="J118" s="270"/>
      <c r="K118" s="270"/>
    </row>
    <row r="119" spans="2:11" ht="7.5" customHeight="1">
      <c r="B119" s="296"/>
      <c r="C119" s="297"/>
      <c r="D119" s="297"/>
      <c r="E119" s="297"/>
      <c r="F119" s="297"/>
      <c r="G119" s="297"/>
      <c r="H119" s="297"/>
      <c r="I119" s="297"/>
      <c r="J119" s="297"/>
      <c r="K119" s="298"/>
    </row>
    <row r="120" spans="2:11" ht="45" customHeight="1">
      <c r="B120" s="299"/>
      <c r="C120" s="379" t="s">
        <v>1201</v>
      </c>
      <c r="D120" s="379"/>
      <c r="E120" s="379"/>
      <c r="F120" s="379"/>
      <c r="G120" s="379"/>
      <c r="H120" s="379"/>
      <c r="I120" s="379"/>
      <c r="J120" s="379"/>
      <c r="K120" s="300"/>
    </row>
    <row r="121" spans="2:11" ht="17.25" customHeight="1">
      <c r="B121" s="301"/>
      <c r="C121" s="276" t="s">
        <v>1148</v>
      </c>
      <c r="D121" s="276"/>
      <c r="E121" s="276"/>
      <c r="F121" s="276" t="s">
        <v>1149</v>
      </c>
      <c r="G121" s="277"/>
      <c r="H121" s="276" t="s">
        <v>112</v>
      </c>
      <c r="I121" s="276" t="s">
        <v>60</v>
      </c>
      <c r="J121" s="276" t="s">
        <v>1150</v>
      </c>
      <c r="K121" s="302"/>
    </row>
    <row r="122" spans="2:11" ht="17.25" customHeight="1">
      <c r="B122" s="301"/>
      <c r="C122" s="278" t="s">
        <v>1151</v>
      </c>
      <c r="D122" s="278"/>
      <c r="E122" s="278"/>
      <c r="F122" s="279" t="s">
        <v>1152</v>
      </c>
      <c r="G122" s="280"/>
      <c r="H122" s="278"/>
      <c r="I122" s="278"/>
      <c r="J122" s="278" t="s">
        <v>1153</v>
      </c>
      <c r="K122" s="302"/>
    </row>
    <row r="123" spans="2:11" ht="5.25" customHeight="1">
      <c r="B123" s="303"/>
      <c r="C123" s="281"/>
      <c r="D123" s="281"/>
      <c r="E123" s="281"/>
      <c r="F123" s="281"/>
      <c r="G123" s="264"/>
      <c r="H123" s="281"/>
      <c r="I123" s="281"/>
      <c r="J123" s="281"/>
      <c r="K123" s="304"/>
    </row>
    <row r="124" spans="2:11" ht="15" customHeight="1">
      <c r="B124" s="303"/>
      <c r="C124" s="264" t="s">
        <v>1157</v>
      </c>
      <c r="D124" s="281"/>
      <c r="E124" s="281"/>
      <c r="F124" s="283" t="s">
        <v>1154</v>
      </c>
      <c r="G124" s="264"/>
      <c r="H124" s="264" t="s">
        <v>1193</v>
      </c>
      <c r="I124" s="264" t="s">
        <v>1156</v>
      </c>
      <c r="J124" s="264">
        <v>120</v>
      </c>
      <c r="K124" s="305"/>
    </row>
    <row r="125" spans="2:11" ht="15" customHeight="1">
      <c r="B125" s="303"/>
      <c r="C125" s="264" t="s">
        <v>1202</v>
      </c>
      <c r="D125" s="264"/>
      <c r="E125" s="264"/>
      <c r="F125" s="283" t="s">
        <v>1154</v>
      </c>
      <c r="G125" s="264"/>
      <c r="H125" s="264" t="s">
        <v>1203</v>
      </c>
      <c r="I125" s="264" t="s">
        <v>1156</v>
      </c>
      <c r="J125" s="264" t="s">
        <v>1204</v>
      </c>
      <c r="K125" s="305"/>
    </row>
    <row r="126" spans="2:11" ht="15" customHeight="1">
      <c r="B126" s="303"/>
      <c r="C126" s="264" t="s">
        <v>1103</v>
      </c>
      <c r="D126" s="264"/>
      <c r="E126" s="264"/>
      <c r="F126" s="283" t="s">
        <v>1154</v>
      </c>
      <c r="G126" s="264"/>
      <c r="H126" s="264" t="s">
        <v>1205</v>
      </c>
      <c r="I126" s="264" t="s">
        <v>1156</v>
      </c>
      <c r="J126" s="264" t="s">
        <v>1204</v>
      </c>
      <c r="K126" s="305"/>
    </row>
    <row r="127" spans="2:11" ht="15" customHeight="1">
      <c r="B127" s="303"/>
      <c r="C127" s="264" t="s">
        <v>1165</v>
      </c>
      <c r="D127" s="264"/>
      <c r="E127" s="264"/>
      <c r="F127" s="283" t="s">
        <v>1160</v>
      </c>
      <c r="G127" s="264"/>
      <c r="H127" s="264" t="s">
        <v>1166</v>
      </c>
      <c r="I127" s="264" t="s">
        <v>1156</v>
      </c>
      <c r="J127" s="264">
        <v>15</v>
      </c>
      <c r="K127" s="305"/>
    </row>
    <row r="128" spans="2:11" ht="15" customHeight="1">
      <c r="B128" s="303"/>
      <c r="C128" s="285" t="s">
        <v>1167</v>
      </c>
      <c r="D128" s="285"/>
      <c r="E128" s="285"/>
      <c r="F128" s="286" t="s">
        <v>1160</v>
      </c>
      <c r="G128" s="285"/>
      <c r="H128" s="285" t="s">
        <v>1168</v>
      </c>
      <c r="I128" s="285" t="s">
        <v>1156</v>
      </c>
      <c r="J128" s="285">
        <v>15</v>
      </c>
      <c r="K128" s="305"/>
    </row>
    <row r="129" spans="2:11" ht="15" customHeight="1">
      <c r="B129" s="303"/>
      <c r="C129" s="285" t="s">
        <v>1169</v>
      </c>
      <c r="D129" s="285"/>
      <c r="E129" s="285"/>
      <c r="F129" s="286" t="s">
        <v>1160</v>
      </c>
      <c r="G129" s="285"/>
      <c r="H129" s="285" t="s">
        <v>1170</v>
      </c>
      <c r="I129" s="285" t="s">
        <v>1156</v>
      </c>
      <c r="J129" s="285">
        <v>20</v>
      </c>
      <c r="K129" s="305"/>
    </row>
    <row r="130" spans="2:11" ht="15" customHeight="1">
      <c r="B130" s="303"/>
      <c r="C130" s="285" t="s">
        <v>1171</v>
      </c>
      <c r="D130" s="285"/>
      <c r="E130" s="285"/>
      <c r="F130" s="286" t="s">
        <v>1160</v>
      </c>
      <c r="G130" s="285"/>
      <c r="H130" s="285" t="s">
        <v>1172</v>
      </c>
      <c r="I130" s="285" t="s">
        <v>1156</v>
      </c>
      <c r="J130" s="285">
        <v>20</v>
      </c>
      <c r="K130" s="305"/>
    </row>
    <row r="131" spans="2:11" ht="15" customHeight="1">
      <c r="B131" s="303"/>
      <c r="C131" s="264" t="s">
        <v>1159</v>
      </c>
      <c r="D131" s="264"/>
      <c r="E131" s="264"/>
      <c r="F131" s="283" t="s">
        <v>1160</v>
      </c>
      <c r="G131" s="264"/>
      <c r="H131" s="264" t="s">
        <v>1193</v>
      </c>
      <c r="I131" s="264" t="s">
        <v>1156</v>
      </c>
      <c r="J131" s="264">
        <v>50</v>
      </c>
      <c r="K131" s="305"/>
    </row>
    <row r="132" spans="2:11" ht="15" customHeight="1">
      <c r="B132" s="303"/>
      <c r="C132" s="264" t="s">
        <v>1173</v>
      </c>
      <c r="D132" s="264"/>
      <c r="E132" s="264"/>
      <c r="F132" s="283" t="s">
        <v>1160</v>
      </c>
      <c r="G132" s="264"/>
      <c r="H132" s="264" t="s">
        <v>1193</v>
      </c>
      <c r="I132" s="264" t="s">
        <v>1156</v>
      </c>
      <c r="J132" s="264">
        <v>50</v>
      </c>
      <c r="K132" s="305"/>
    </row>
    <row r="133" spans="2:11" ht="15" customHeight="1">
      <c r="B133" s="303"/>
      <c r="C133" s="264" t="s">
        <v>1179</v>
      </c>
      <c r="D133" s="264"/>
      <c r="E133" s="264"/>
      <c r="F133" s="283" t="s">
        <v>1160</v>
      </c>
      <c r="G133" s="264"/>
      <c r="H133" s="264" t="s">
        <v>1193</v>
      </c>
      <c r="I133" s="264" t="s">
        <v>1156</v>
      </c>
      <c r="J133" s="264">
        <v>50</v>
      </c>
      <c r="K133" s="305"/>
    </row>
    <row r="134" spans="2:11" ht="15" customHeight="1">
      <c r="B134" s="303"/>
      <c r="C134" s="264" t="s">
        <v>1181</v>
      </c>
      <c r="D134" s="264"/>
      <c r="E134" s="264"/>
      <c r="F134" s="283" t="s">
        <v>1160</v>
      </c>
      <c r="G134" s="264"/>
      <c r="H134" s="264" t="s">
        <v>1193</v>
      </c>
      <c r="I134" s="264" t="s">
        <v>1156</v>
      </c>
      <c r="J134" s="264">
        <v>50</v>
      </c>
      <c r="K134" s="305"/>
    </row>
    <row r="135" spans="2:11" ht="15" customHeight="1">
      <c r="B135" s="303"/>
      <c r="C135" s="264" t="s">
        <v>117</v>
      </c>
      <c r="D135" s="264"/>
      <c r="E135" s="264"/>
      <c r="F135" s="283" t="s">
        <v>1160</v>
      </c>
      <c r="G135" s="264"/>
      <c r="H135" s="264" t="s">
        <v>1206</v>
      </c>
      <c r="I135" s="264" t="s">
        <v>1156</v>
      </c>
      <c r="J135" s="264">
        <v>255</v>
      </c>
      <c r="K135" s="305"/>
    </row>
    <row r="136" spans="2:11" ht="15" customHeight="1">
      <c r="B136" s="303"/>
      <c r="C136" s="264" t="s">
        <v>1183</v>
      </c>
      <c r="D136" s="264"/>
      <c r="E136" s="264"/>
      <c r="F136" s="283" t="s">
        <v>1154</v>
      </c>
      <c r="G136" s="264"/>
      <c r="H136" s="264" t="s">
        <v>1207</v>
      </c>
      <c r="I136" s="264" t="s">
        <v>1185</v>
      </c>
      <c r="J136" s="264"/>
      <c r="K136" s="305"/>
    </row>
    <row r="137" spans="2:11" ht="15" customHeight="1">
      <c r="B137" s="303"/>
      <c r="C137" s="264" t="s">
        <v>1186</v>
      </c>
      <c r="D137" s="264"/>
      <c r="E137" s="264"/>
      <c r="F137" s="283" t="s">
        <v>1154</v>
      </c>
      <c r="G137" s="264"/>
      <c r="H137" s="264" t="s">
        <v>1208</v>
      </c>
      <c r="I137" s="264" t="s">
        <v>1188</v>
      </c>
      <c r="J137" s="264"/>
      <c r="K137" s="305"/>
    </row>
    <row r="138" spans="2:11" ht="15" customHeight="1">
      <c r="B138" s="303"/>
      <c r="C138" s="264" t="s">
        <v>1189</v>
      </c>
      <c r="D138" s="264"/>
      <c r="E138" s="264"/>
      <c r="F138" s="283" t="s">
        <v>1154</v>
      </c>
      <c r="G138" s="264"/>
      <c r="H138" s="264" t="s">
        <v>1189</v>
      </c>
      <c r="I138" s="264" t="s">
        <v>1188</v>
      </c>
      <c r="J138" s="264"/>
      <c r="K138" s="305"/>
    </row>
    <row r="139" spans="2:11" ht="15" customHeight="1">
      <c r="B139" s="303"/>
      <c r="C139" s="264" t="s">
        <v>41</v>
      </c>
      <c r="D139" s="264"/>
      <c r="E139" s="264"/>
      <c r="F139" s="283" t="s">
        <v>1154</v>
      </c>
      <c r="G139" s="264"/>
      <c r="H139" s="264" t="s">
        <v>1209</v>
      </c>
      <c r="I139" s="264" t="s">
        <v>1188</v>
      </c>
      <c r="J139" s="264"/>
      <c r="K139" s="305"/>
    </row>
    <row r="140" spans="2:11" ht="15" customHeight="1">
      <c r="B140" s="303"/>
      <c r="C140" s="264" t="s">
        <v>1210</v>
      </c>
      <c r="D140" s="264"/>
      <c r="E140" s="264"/>
      <c r="F140" s="283" t="s">
        <v>1154</v>
      </c>
      <c r="G140" s="264"/>
      <c r="H140" s="264" t="s">
        <v>1211</v>
      </c>
      <c r="I140" s="264" t="s">
        <v>1188</v>
      </c>
      <c r="J140" s="264"/>
      <c r="K140" s="305"/>
    </row>
    <row r="141" spans="2:11" ht="15" customHeight="1">
      <c r="B141" s="306"/>
      <c r="C141" s="307"/>
      <c r="D141" s="307"/>
      <c r="E141" s="307"/>
      <c r="F141" s="307"/>
      <c r="G141" s="307"/>
      <c r="H141" s="307"/>
      <c r="I141" s="307"/>
      <c r="J141" s="307"/>
      <c r="K141" s="308"/>
    </row>
    <row r="142" spans="2:11" ht="18.75" customHeight="1">
      <c r="B142" s="260"/>
      <c r="C142" s="260"/>
      <c r="D142" s="260"/>
      <c r="E142" s="260"/>
      <c r="F142" s="295"/>
      <c r="G142" s="260"/>
      <c r="H142" s="260"/>
      <c r="I142" s="260"/>
      <c r="J142" s="260"/>
      <c r="K142" s="260"/>
    </row>
    <row r="143" spans="2:11" ht="18.75" customHeight="1">
      <c r="B143" s="270"/>
      <c r="C143" s="270"/>
      <c r="D143" s="270"/>
      <c r="E143" s="270"/>
      <c r="F143" s="270"/>
      <c r="G143" s="270"/>
      <c r="H143" s="270"/>
      <c r="I143" s="270"/>
      <c r="J143" s="270"/>
      <c r="K143" s="270"/>
    </row>
    <row r="144" spans="2:11" ht="7.5" customHeight="1">
      <c r="B144" s="271"/>
      <c r="C144" s="272"/>
      <c r="D144" s="272"/>
      <c r="E144" s="272"/>
      <c r="F144" s="272"/>
      <c r="G144" s="272"/>
      <c r="H144" s="272"/>
      <c r="I144" s="272"/>
      <c r="J144" s="272"/>
      <c r="K144" s="273"/>
    </row>
    <row r="145" spans="2:11" ht="45" customHeight="1">
      <c r="B145" s="274"/>
      <c r="C145" s="380" t="s">
        <v>1212</v>
      </c>
      <c r="D145" s="380"/>
      <c r="E145" s="380"/>
      <c r="F145" s="380"/>
      <c r="G145" s="380"/>
      <c r="H145" s="380"/>
      <c r="I145" s="380"/>
      <c r="J145" s="380"/>
      <c r="K145" s="275"/>
    </row>
    <row r="146" spans="2:11" ht="17.25" customHeight="1">
      <c r="B146" s="274"/>
      <c r="C146" s="276" t="s">
        <v>1148</v>
      </c>
      <c r="D146" s="276"/>
      <c r="E146" s="276"/>
      <c r="F146" s="276" t="s">
        <v>1149</v>
      </c>
      <c r="G146" s="277"/>
      <c r="H146" s="276" t="s">
        <v>112</v>
      </c>
      <c r="I146" s="276" t="s">
        <v>60</v>
      </c>
      <c r="J146" s="276" t="s">
        <v>1150</v>
      </c>
      <c r="K146" s="275"/>
    </row>
    <row r="147" spans="2:11" ht="17.25" customHeight="1">
      <c r="B147" s="274"/>
      <c r="C147" s="278" t="s">
        <v>1151</v>
      </c>
      <c r="D147" s="278"/>
      <c r="E147" s="278"/>
      <c r="F147" s="279" t="s">
        <v>1152</v>
      </c>
      <c r="G147" s="280"/>
      <c r="H147" s="278"/>
      <c r="I147" s="278"/>
      <c r="J147" s="278" t="s">
        <v>1153</v>
      </c>
      <c r="K147" s="275"/>
    </row>
    <row r="148" spans="2:11" ht="5.25" customHeight="1">
      <c r="B148" s="284"/>
      <c r="C148" s="281"/>
      <c r="D148" s="281"/>
      <c r="E148" s="281"/>
      <c r="F148" s="281"/>
      <c r="G148" s="282"/>
      <c r="H148" s="281"/>
      <c r="I148" s="281"/>
      <c r="J148" s="281"/>
      <c r="K148" s="305"/>
    </row>
    <row r="149" spans="2:11" ht="15" customHeight="1">
      <c r="B149" s="284"/>
      <c r="C149" s="309" t="s">
        <v>1157</v>
      </c>
      <c r="D149" s="264"/>
      <c r="E149" s="264"/>
      <c r="F149" s="310" t="s">
        <v>1154</v>
      </c>
      <c r="G149" s="264"/>
      <c r="H149" s="309" t="s">
        <v>1193</v>
      </c>
      <c r="I149" s="309" t="s">
        <v>1156</v>
      </c>
      <c r="J149" s="309">
        <v>120</v>
      </c>
      <c r="K149" s="305"/>
    </row>
    <row r="150" spans="2:11" ht="15" customHeight="1">
      <c r="B150" s="284"/>
      <c r="C150" s="309" t="s">
        <v>1202</v>
      </c>
      <c r="D150" s="264"/>
      <c r="E150" s="264"/>
      <c r="F150" s="310" t="s">
        <v>1154</v>
      </c>
      <c r="G150" s="264"/>
      <c r="H150" s="309" t="s">
        <v>1213</v>
      </c>
      <c r="I150" s="309" t="s">
        <v>1156</v>
      </c>
      <c r="J150" s="309" t="s">
        <v>1204</v>
      </c>
      <c r="K150" s="305"/>
    </row>
    <row r="151" spans="2:11" ht="15" customHeight="1">
      <c r="B151" s="284"/>
      <c r="C151" s="309" t="s">
        <v>1103</v>
      </c>
      <c r="D151" s="264"/>
      <c r="E151" s="264"/>
      <c r="F151" s="310" t="s">
        <v>1154</v>
      </c>
      <c r="G151" s="264"/>
      <c r="H151" s="309" t="s">
        <v>1214</v>
      </c>
      <c r="I151" s="309" t="s">
        <v>1156</v>
      </c>
      <c r="J151" s="309" t="s">
        <v>1204</v>
      </c>
      <c r="K151" s="305"/>
    </row>
    <row r="152" spans="2:11" ht="15" customHeight="1">
      <c r="B152" s="284"/>
      <c r="C152" s="309" t="s">
        <v>1159</v>
      </c>
      <c r="D152" s="264"/>
      <c r="E152" s="264"/>
      <c r="F152" s="310" t="s">
        <v>1160</v>
      </c>
      <c r="G152" s="264"/>
      <c r="H152" s="309" t="s">
        <v>1193</v>
      </c>
      <c r="I152" s="309" t="s">
        <v>1156</v>
      </c>
      <c r="J152" s="309">
        <v>50</v>
      </c>
      <c r="K152" s="305"/>
    </row>
    <row r="153" spans="2:11" ht="15" customHeight="1">
      <c r="B153" s="284"/>
      <c r="C153" s="309" t="s">
        <v>1162</v>
      </c>
      <c r="D153" s="264"/>
      <c r="E153" s="264"/>
      <c r="F153" s="310" t="s">
        <v>1154</v>
      </c>
      <c r="G153" s="264"/>
      <c r="H153" s="309" t="s">
        <v>1193</v>
      </c>
      <c r="I153" s="309" t="s">
        <v>1164</v>
      </c>
      <c r="J153" s="309"/>
      <c r="K153" s="305"/>
    </row>
    <row r="154" spans="2:11" ht="15" customHeight="1">
      <c r="B154" s="284"/>
      <c r="C154" s="309" t="s">
        <v>1173</v>
      </c>
      <c r="D154" s="264"/>
      <c r="E154" s="264"/>
      <c r="F154" s="310" t="s">
        <v>1160</v>
      </c>
      <c r="G154" s="264"/>
      <c r="H154" s="309" t="s">
        <v>1193</v>
      </c>
      <c r="I154" s="309" t="s">
        <v>1156</v>
      </c>
      <c r="J154" s="309">
        <v>50</v>
      </c>
      <c r="K154" s="305"/>
    </row>
    <row r="155" spans="2:11" ht="15" customHeight="1">
      <c r="B155" s="284"/>
      <c r="C155" s="309" t="s">
        <v>1181</v>
      </c>
      <c r="D155" s="264"/>
      <c r="E155" s="264"/>
      <c r="F155" s="310" t="s">
        <v>1160</v>
      </c>
      <c r="G155" s="264"/>
      <c r="H155" s="309" t="s">
        <v>1193</v>
      </c>
      <c r="I155" s="309" t="s">
        <v>1156</v>
      </c>
      <c r="J155" s="309">
        <v>50</v>
      </c>
      <c r="K155" s="305"/>
    </row>
    <row r="156" spans="2:11" ht="15" customHeight="1">
      <c r="B156" s="284"/>
      <c r="C156" s="309" t="s">
        <v>1179</v>
      </c>
      <c r="D156" s="264"/>
      <c r="E156" s="264"/>
      <c r="F156" s="310" t="s">
        <v>1160</v>
      </c>
      <c r="G156" s="264"/>
      <c r="H156" s="309" t="s">
        <v>1193</v>
      </c>
      <c r="I156" s="309" t="s">
        <v>1156</v>
      </c>
      <c r="J156" s="309">
        <v>50</v>
      </c>
      <c r="K156" s="305"/>
    </row>
    <row r="157" spans="2:11" ht="15" customHeight="1">
      <c r="B157" s="284"/>
      <c r="C157" s="309" t="s">
        <v>93</v>
      </c>
      <c r="D157" s="264"/>
      <c r="E157" s="264"/>
      <c r="F157" s="310" t="s">
        <v>1154</v>
      </c>
      <c r="G157" s="264"/>
      <c r="H157" s="309" t="s">
        <v>1215</v>
      </c>
      <c r="I157" s="309" t="s">
        <v>1156</v>
      </c>
      <c r="J157" s="309" t="s">
        <v>1216</v>
      </c>
      <c r="K157" s="305"/>
    </row>
    <row r="158" spans="2:11" ht="15" customHeight="1">
      <c r="B158" s="284"/>
      <c r="C158" s="309" t="s">
        <v>1217</v>
      </c>
      <c r="D158" s="264"/>
      <c r="E158" s="264"/>
      <c r="F158" s="310" t="s">
        <v>1154</v>
      </c>
      <c r="G158" s="264"/>
      <c r="H158" s="309" t="s">
        <v>1218</v>
      </c>
      <c r="I158" s="309" t="s">
        <v>1188</v>
      </c>
      <c r="J158" s="309"/>
      <c r="K158" s="305"/>
    </row>
    <row r="159" spans="2:11" ht="15" customHeight="1">
      <c r="B159" s="311"/>
      <c r="C159" s="293"/>
      <c r="D159" s="293"/>
      <c r="E159" s="293"/>
      <c r="F159" s="293"/>
      <c r="G159" s="293"/>
      <c r="H159" s="293"/>
      <c r="I159" s="293"/>
      <c r="J159" s="293"/>
      <c r="K159" s="312"/>
    </row>
    <row r="160" spans="2:11" ht="18.75" customHeight="1">
      <c r="B160" s="260"/>
      <c r="C160" s="264"/>
      <c r="D160" s="264"/>
      <c r="E160" s="264"/>
      <c r="F160" s="283"/>
      <c r="G160" s="264"/>
      <c r="H160" s="264"/>
      <c r="I160" s="264"/>
      <c r="J160" s="264"/>
      <c r="K160" s="260"/>
    </row>
    <row r="161" spans="2:11" ht="18.75" customHeight="1">
      <c r="B161" s="270"/>
      <c r="C161" s="270"/>
      <c r="D161" s="270"/>
      <c r="E161" s="270"/>
      <c r="F161" s="270"/>
      <c r="G161" s="270"/>
      <c r="H161" s="270"/>
      <c r="I161" s="270"/>
      <c r="J161" s="270"/>
      <c r="K161" s="270"/>
    </row>
    <row r="162" spans="2:11" ht="7.5" customHeight="1">
      <c r="B162" s="252"/>
      <c r="C162" s="253"/>
      <c r="D162" s="253"/>
      <c r="E162" s="253"/>
      <c r="F162" s="253"/>
      <c r="G162" s="253"/>
      <c r="H162" s="253"/>
      <c r="I162" s="253"/>
      <c r="J162" s="253"/>
      <c r="K162" s="254"/>
    </row>
    <row r="163" spans="2:11" ht="45" customHeight="1">
      <c r="B163" s="255"/>
      <c r="C163" s="379" t="s">
        <v>1219</v>
      </c>
      <c r="D163" s="379"/>
      <c r="E163" s="379"/>
      <c r="F163" s="379"/>
      <c r="G163" s="379"/>
      <c r="H163" s="379"/>
      <c r="I163" s="379"/>
      <c r="J163" s="379"/>
      <c r="K163" s="256"/>
    </row>
    <row r="164" spans="2:11" ht="17.25" customHeight="1">
      <c r="B164" s="255"/>
      <c r="C164" s="276" t="s">
        <v>1148</v>
      </c>
      <c r="D164" s="276"/>
      <c r="E164" s="276"/>
      <c r="F164" s="276" t="s">
        <v>1149</v>
      </c>
      <c r="G164" s="313"/>
      <c r="H164" s="314" t="s">
        <v>112</v>
      </c>
      <c r="I164" s="314" t="s">
        <v>60</v>
      </c>
      <c r="J164" s="276" t="s">
        <v>1150</v>
      </c>
      <c r="K164" s="256"/>
    </row>
    <row r="165" spans="2:11" ht="17.25" customHeight="1">
      <c r="B165" s="257"/>
      <c r="C165" s="278" t="s">
        <v>1151</v>
      </c>
      <c r="D165" s="278"/>
      <c r="E165" s="278"/>
      <c r="F165" s="279" t="s">
        <v>1152</v>
      </c>
      <c r="G165" s="315"/>
      <c r="H165" s="316"/>
      <c r="I165" s="316"/>
      <c r="J165" s="278" t="s">
        <v>1153</v>
      </c>
      <c r="K165" s="258"/>
    </row>
    <row r="166" spans="2:11" ht="5.25" customHeight="1">
      <c r="B166" s="284"/>
      <c r="C166" s="281"/>
      <c r="D166" s="281"/>
      <c r="E166" s="281"/>
      <c r="F166" s="281"/>
      <c r="G166" s="282"/>
      <c r="H166" s="281"/>
      <c r="I166" s="281"/>
      <c r="J166" s="281"/>
      <c r="K166" s="305"/>
    </row>
    <row r="167" spans="2:11" ht="15" customHeight="1">
      <c r="B167" s="284"/>
      <c r="C167" s="264" t="s">
        <v>1157</v>
      </c>
      <c r="D167" s="264"/>
      <c r="E167" s="264"/>
      <c r="F167" s="283" t="s">
        <v>1154</v>
      </c>
      <c r="G167" s="264"/>
      <c r="H167" s="264" t="s">
        <v>1193</v>
      </c>
      <c r="I167" s="264" t="s">
        <v>1156</v>
      </c>
      <c r="J167" s="264">
        <v>120</v>
      </c>
      <c r="K167" s="305"/>
    </row>
    <row r="168" spans="2:11" ht="15" customHeight="1">
      <c r="B168" s="284"/>
      <c r="C168" s="264" t="s">
        <v>1202</v>
      </c>
      <c r="D168" s="264"/>
      <c r="E168" s="264"/>
      <c r="F168" s="283" t="s">
        <v>1154</v>
      </c>
      <c r="G168" s="264"/>
      <c r="H168" s="264" t="s">
        <v>1203</v>
      </c>
      <c r="I168" s="264" t="s">
        <v>1156</v>
      </c>
      <c r="J168" s="264" t="s">
        <v>1204</v>
      </c>
      <c r="K168" s="305"/>
    </row>
    <row r="169" spans="2:11" ht="15" customHeight="1">
      <c r="B169" s="284"/>
      <c r="C169" s="264" t="s">
        <v>1103</v>
      </c>
      <c r="D169" s="264"/>
      <c r="E169" s="264"/>
      <c r="F169" s="283" t="s">
        <v>1154</v>
      </c>
      <c r="G169" s="264"/>
      <c r="H169" s="264" t="s">
        <v>1220</v>
      </c>
      <c r="I169" s="264" t="s">
        <v>1156</v>
      </c>
      <c r="J169" s="264" t="s">
        <v>1204</v>
      </c>
      <c r="K169" s="305"/>
    </row>
    <row r="170" spans="2:11" ht="15" customHeight="1">
      <c r="B170" s="284"/>
      <c r="C170" s="264" t="s">
        <v>1159</v>
      </c>
      <c r="D170" s="264"/>
      <c r="E170" s="264"/>
      <c r="F170" s="283" t="s">
        <v>1160</v>
      </c>
      <c r="G170" s="264"/>
      <c r="H170" s="264" t="s">
        <v>1220</v>
      </c>
      <c r="I170" s="264" t="s">
        <v>1156</v>
      </c>
      <c r="J170" s="264">
        <v>50</v>
      </c>
      <c r="K170" s="305"/>
    </row>
    <row r="171" spans="2:11" ht="15" customHeight="1">
      <c r="B171" s="284"/>
      <c r="C171" s="264" t="s">
        <v>1162</v>
      </c>
      <c r="D171" s="264"/>
      <c r="E171" s="264"/>
      <c r="F171" s="283" t="s">
        <v>1154</v>
      </c>
      <c r="G171" s="264"/>
      <c r="H171" s="264" t="s">
        <v>1220</v>
      </c>
      <c r="I171" s="264" t="s">
        <v>1164</v>
      </c>
      <c r="J171" s="264"/>
      <c r="K171" s="305"/>
    </row>
    <row r="172" spans="2:11" ht="15" customHeight="1">
      <c r="B172" s="284"/>
      <c r="C172" s="264" t="s">
        <v>1173</v>
      </c>
      <c r="D172" s="264"/>
      <c r="E172" s="264"/>
      <c r="F172" s="283" t="s">
        <v>1160</v>
      </c>
      <c r="G172" s="264"/>
      <c r="H172" s="264" t="s">
        <v>1220</v>
      </c>
      <c r="I172" s="264" t="s">
        <v>1156</v>
      </c>
      <c r="J172" s="264">
        <v>50</v>
      </c>
      <c r="K172" s="305"/>
    </row>
    <row r="173" spans="2:11" ht="15" customHeight="1">
      <c r="B173" s="284"/>
      <c r="C173" s="264" t="s">
        <v>1181</v>
      </c>
      <c r="D173" s="264"/>
      <c r="E173" s="264"/>
      <c r="F173" s="283" t="s">
        <v>1160</v>
      </c>
      <c r="G173" s="264"/>
      <c r="H173" s="264" t="s">
        <v>1220</v>
      </c>
      <c r="I173" s="264" t="s">
        <v>1156</v>
      </c>
      <c r="J173" s="264">
        <v>50</v>
      </c>
      <c r="K173" s="305"/>
    </row>
    <row r="174" spans="2:11" ht="15" customHeight="1">
      <c r="B174" s="284"/>
      <c r="C174" s="264" t="s">
        <v>1179</v>
      </c>
      <c r="D174" s="264"/>
      <c r="E174" s="264"/>
      <c r="F174" s="283" t="s">
        <v>1160</v>
      </c>
      <c r="G174" s="264"/>
      <c r="H174" s="264" t="s">
        <v>1220</v>
      </c>
      <c r="I174" s="264" t="s">
        <v>1156</v>
      </c>
      <c r="J174" s="264">
        <v>50</v>
      </c>
      <c r="K174" s="305"/>
    </row>
    <row r="175" spans="2:11" ht="15" customHeight="1">
      <c r="B175" s="284"/>
      <c r="C175" s="264" t="s">
        <v>111</v>
      </c>
      <c r="D175" s="264"/>
      <c r="E175" s="264"/>
      <c r="F175" s="283" t="s">
        <v>1154</v>
      </c>
      <c r="G175" s="264"/>
      <c r="H175" s="264" t="s">
        <v>1221</v>
      </c>
      <c r="I175" s="264" t="s">
        <v>1222</v>
      </c>
      <c r="J175" s="264"/>
      <c r="K175" s="305"/>
    </row>
    <row r="176" spans="2:11" ht="15" customHeight="1">
      <c r="B176" s="284"/>
      <c r="C176" s="264" t="s">
        <v>60</v>
      </c>
      <c r="D176" s="264"/>
      <c r="E176" s="264"/>
      <c r="F176" s="283" t="s">
        <v>1154</v>
      </c>
      <c r="G176" s="264"/>
      <c r="H176" s="264" t="s">
        <v>1223</v>
      </c>
      <c r="I176" s="264" t="s">
        <v>1224</v>
      </c>
      <c r="J176" s="264">
        <v>1</v>
      </c>
      <c r="K176" s="305"/>
    </row>
    <row r="177" spans="2:11" ht="15" customHeight="1">
      <c r="B177" s="284"/>
      <c r="C177" s="264" t="s">
        <v>56</v>
      </c>
      <c r="D177" s="264"/>
      <c r="E177" s="264"/>
      <c r="F177" s="283" t="s">
        <v>1154</v>
      </c>
      <c r="G177" s="264"/>
      <c r="H177" s="264" t="s">
        <v>1225</v>
      </c>
      <c r="I177" s="264" t="s">
        <v>1156</v>
      </c>
      <c r="J177" s="264">
        <v>20</v>
      </c>
      <c r="K177" s="305"/>
    </row>
    <row r="178" spans="2:11" ht="15" customHeight="1">
      <c r="B178" s="284"/>
      <c r="C178" s="264" t="s">
        <v>112</v>
      </c>
      <c r="D178" s="264"/>
      <c r="E178" s="264"/>
      <c r="F178" s="283" t="s">
        <v>1154</v>
      </c>
      <c r="G178" s="264"/>
      <c r="H178" s="264" t="s">
        <v>1226</v>
      </c>
      <c r="I178" s="264" t="s">
        <v>1156</v>
      </c>
      <c r="J178" s="264">
        <v>255</v>
      </c>
      <c r="K178" s="305"/>
    </row>
    <row r="179" spans="2:11" ht="15" customHeight="1">
      <c r="B179" s="284"/>
      <c r="C179" s="264" t="s">
        <v>113</v>
      </c>
      <c r="D179" s="264"/>
      <c r="E179" s="264"/>
      <c r="F179" s="283" t="s">
        <v>1154</v>
      </c>
      <c r="G179" s="264"/>
      <c r="H179" s="264" t="s">
        <v>1119</v>
      </c>
      <c r="I179" s="264" t="s">
        <v>1156</v>
      </c>
      <c r="J179" s="264">
        <v>10</v>
      </c>
      <c r="K179" s="305"/>
    </row>
    <row r="180" spans="2:11" ht="15" customHeight="1">
      <c r="B180" s="284"/>
      <c r="C180" s="264" t="s">
        <v>114</v>
      </c>
      <c r="D180" s="264"/>
      <c r="E180" s="264"/>
      <c r="F180" s="283" t="s">
        <v>1154</v>
      </c>
      <c r="G180" s="264"/>
      <c r="H180" s="264" t="s">
        <v>1227</v>
      </c>
      <c r="I180" s="264" t="s">
        <v>1188</v>
      </c>
      <c r="J180" s="264"/>
      <c r="K180" s="305"/>
    </row>
    <row r="181" spans="2:11" ht="15" customHeight="1">
      <c r="B181" s="284"/>
      <c r="C181" s="264" t="s">
        <v>1228</v>
      </c>
      <c r="D181" s="264"/>
      <c r="E181" s="264"/>
      <c r="F181" s="283" t="s">
        <v>1154</v>
      </c>
      <c r="G181" s="264"/>
      <c r="H181" s="264" t="s">
        <v>1229</v>
      </c>
      <c r="I181" s="264" t="s">
        <v>1188</v>
      </c>
      <c r="J181" s="264"/>
      <c r="K181" s="305"/>
    </row>
    <row r="182" spans="2:11" ht="15" customHeight="1">
      <c r="B182" s="284"/>
      <c r="C182" s="264" t="s">
        <v>1217</v>
      </c>
      <c r="D182" s="264"/>
      <c r="E182" s="264"/>
      <c r="F182" s="283" t="s">
        <v>1154</v>
      </c>
      <c r="G182" s="264"/>
      <c r="H182" s="264" t="s">
        <v>1230</v>
      </c>
      <c r="I182" s="264" t="s">
        <v>1188</v>
      </c>
      <c r="J182" s="264"/>
      <c r="K182" s="305"/>
    </row>
    <row r="183" spans="2:11" ht="15" customHeight="1">
      <c r="B183" s="284"/>
      <c r="C183" s="264" t="s">
        <v>116</v>
      </c>
      <c r="D183" s="264"/>
      <c r="E183" s="264"/>
      <c r="F183" s="283" t="s">
        <v>1160</v>
      </c>
      <c r="G183" s="264"/>
      <c r="H183" s="264" t="s">
        <v>1231</v>
      </c>
      <c r="I183" s="264" t="s">
        <v>1156</v>
      </c>
      <c r="J183" s="264">
        <v>50</v>
      </c>
      <c r="K183" s="305"/>
    </row>
    <row r="184" spans="2:11" ht="15" customHeight="1">
      <c r="B184" s="284"/>
      <c r="C184" s="264" t="s">
        <v>1232</v>
      </c>
      <c r="D184" s="264"/>
      <c r="E184" s="264"/>
      <c r="F184" s="283" t="s">
        <v>1160</v>
      </c>
      <c r="G184" s="264"/>
      <c r="H184" s="264" t="s">
        <v>1233</v>
      </c>
      <c r="I184" s="264" t="s">
        <v>1234</v>
      </c>
      <c r="J184" s="264"/>
      <c r="K184" s="305"/>
    </row>
    <row r="185" spans="2:11" ht="15" customHeight="1">
      <c r="B185" s="284"/>
      <c r="C185" s="264" t="s">
        <v>1235</v>
      </c>
      <c r="D185" s="264"/>
      <c r="E185" s="264"/>
      <c r="F185" s="283" t="s">
        <v>1160</v>
      </c>
      <c r="G185" s="264"/>
      <c r="H185" s="264" t="s">
        <v>1236</v>
      </c>
      <c r="I185" s="264" t="s">
        <v>1234</v>
      </c>
      <c r="J185" s="264"/>
      <c r="K185" s="305"/>
    </row>
    <row r="186" spans="2:11" ht="15" customHeight="1">
      <c r="B186" s="284"/>
      <c r="C186" s="264" t="s">
        <v>1237</v>
      </c>
      <c r="D186" s="264"/>
      <c r="E186" s="264"/>
      <c r="F186" s="283" t="s">
        <v>1160</v>
      </c>
      <c r="G186" s="264"/>
      <c r="H186" s="264" t="s">
        <v>1238</v>
      </c>
      <c r="I186" s="264" t="s">
        <v>1234</v>
      </c>
      <c r="J186" s="264"/>
      <c r="K186" s="305"/>
    </row>
    <row r="187" spans="2:11" ht="15" customHeight="1">
      <c r="B187" s="284"/>
      <c r="C187" s="317" t="s">
        <v>1239</v>
      </c>
      <c r="D187" s="264"/>
      <c r="E187" s="264"/>
      <c r="F187" s="283" t="s">
        <v>1160</v>
      </c>
      <c r="G187" s="264"/>
      <c r="H187" s="264" t="s">
        <v>1240</v>
      </c>
      <c r="I187" s="264" t="s">
        <v>1241</v>
      </c>
      <c r="J187" s="318" t="s">
        <v>1242</v>
      </c>
      <c r="K187" s="305"/>
    </row>
    <row r="188" spans="2:11" ht="15" customHeight="1">
      <c r="B188" s="284"/>
      <c r="C188" s="269" t="s">
        <v>45</v>
      </c>
      <c r="D188" s="264"/>
      <c r="E188" s="264"/>
      <c r="F188" s="283" t="s">
        <v>1154</v>
      </c>
      <c r="G188" s="264"/>
      <c r="H188" s="260" t="s">
        <v>1243</v>
      </c>
      <c r="I188" s="264" t="s">
        <v>1244</v>
      </c>
      <c r="J188" s="264"/>
      <c r="K188" s="305"/>
    </row>
    <row r="189" spans="2:11" ht="15" customHeight="1">
      <c r="B189" s="284"/>
      <c r="C189" s="269" t="s">
        <v>1245</v>
      </c>
      <c r="D189" s="264"/>
      <c r="E189" s="264"/>
      <c r="F189" s="283" t="s">
        <v>1154</v>
      </c>
      <c r="G189" s="264"/>
      <c r="H189" s="264" t="s">
        <v>1246</v>
      </c>
      <c r="I189" s="264" t="s">
        <v>1188</v>
      </c>
      <c r="J189" s="264"/>
      <c r="K189" s="305"/>
    </row>
    <row r="190" spans="2:11" ht="15" customHeight="1">
      <c r="B190" s="284"/>
      <c r="C190" s="269" t="s">
        <v>1247</v>
      </c>
      <c r="D190" s="264"/>
      <c r="E190" s="264"/>
      <c r="F190" s="283" t="s">
        <v>1154</v>
      </c>
      <c r="G190" s="264"/>
      <c r="H190" s="264" t="s">
        <v>1248</v>
      </c>
      <c r="I190" s="264" t="s">
        <v>1188</v>
      </c>
      <c r="J190" s="264"/>
      <c r="K190" s="305"/>
    </row>
    <row r="191" spans="2:11" ht="15" customHeight="1">
      <c r="B191" s="284"/>
      <c r="C191" s="269" t="s">
        <v>1249</v>
      </c>
      <c r="D191" s="264"/>
      <c r="E191" s="264"/>
      <c r="F191" s="283" t="s">
        <v>1160</v>
      </c>
      <c r="G191" s="264"/>
      <c r="H191" s="264" t="s">
        <v>1250</v>
      </c>
      <c r="I191" s="264" t="s">
        <v>1188</v>
      </c>
      <c r="J191" s="264"/>
      <c r="K191" s="305"/>
    </row>
    <row r="192" spans="2:11" ht="15" customHeight="1">
      <c r="B192" s="311"/>
      <c r="C192" s="319"/>
      <c r="D192" s="293"/>
      <c r="E192" s="293"/>
      <c r="F192" s="293"/>
      <c r="G192" s="293"/>
      <c r="H192" s="293"/>
      <c r="I192" s="293"/>
      <c r="J192" s="293"/>
      <c r="K192" s="312"/>
    </row>
    <row r="193" spans="2:11" ht="18.75" customHeight="1">
      <c r="B193" s="260"/>
      <c r="C193" s="264"/>
      <c r="D193" s="264"/>
      <c r="E193" s="264"/>
      <c r="F193" s="283"/>
      <c r="G193" s="264"/>
      <c r="H193" s="264"/>
      <c r="I193" s="264"/>
      <c r="J193" s="264"/>
      <c r="K193" s="260"/>
    </row>
    <row r="194" spans="2:11" ht="18.75" customHeight="1">
      <c r="B194" s="260"/>
      <c r="C194" s="264"/>
      <c r="D194" s="264"/>
      <c r="E194" s="264"/>
      <c r="F194" s="283"/>
      <c r="G194" s="264"/>
      <c r="H194" s="264"/>
      <c r="I194" s="264"/>
      <c r="J194" s="264"/>
      <c r="K194" s="260"/>
    </row>
    <row r="195" spans="2:11" ht="18.75" customHeight="1">
      <c r="B195" s="270"/>
      <c r="C195" s="270"/>
      <c r="D195" s="270"/>
      <c r="E195" s="270"/>
      <c r="F195" s="270"/>
      <c r="G195" s="270"/>
      <c r="H195" s="270"/>
      <c r="I195" s="270"/>
      <c r="J195" s="270"/>
      <c r="K195" s="270"/>
    </row>
    <row r="196" spans="2:11">
      <c r="B196" s="252"/>
      <c r="C196" s="253"/>
      <c r="D196" s="253"/>
      <c r="E196" s="253"/>
      <c r="F196" s="253"/>
      <c r="G196" s="253"/>
      <c r="H196" s="253"/>
      <c r="I196" s="253"/>
      <c r="J196" s="253"/>
      <c r="K196" s="254"/>
    </row>
    <row r="197" spans="2:11" ht="21">
      <c r="B197" s="255"/>
      <c r="C197" s="379" t="s">
        <v>1251</v>
      </c>
      <c r="D197" s="379"/>
      <c r="E197" s="379"/>
      <c r="F197" s="379"/>
      <c r="G197" s="379"/>
      <c r="H197" s="379"/>
      <c r="I197" s="379"/>
      <c r="J197" s="379"/>
      <c r="K197" s="256"/>
    </row>
    <row r="198" spans="2:11" ht="25.5" customHeight="1">
      <c r="B198" s="255"/>
      <c r="C198" s="320" t="s">
        <v>1252</v>
      </c>
      <c r="D198" s="320"/>
      <c r="E198" s="320"/>
      <c r="F198" s="320" t="s">
        <v>1253</v>
      </c>
      <c r="G198" s="321"/>
      <c r="H198" s="378" t="s">
        <v>1254</v>
      </c>
      <c r="I198" s="378"/>
      <c r="J198" s="378"/>
      <c r="K198" s="256"/>
    </row>
    <row r="199" spans="2:11" ht="5.25" customHeight="1">
      <c r="B199" s="284"/>
      <c r="C199" s="281"/>
      <c r="D199" s="281"/>
      <c r="E199" s="281"/>
      <c r="F199" s="281"/>
      <c r="G199" s="264"/>
      <c r="H199" s="281"/>
      <c r="I199" s="281"/>
      <c r="J199" s="281"/>
      <c r="K199" s="305"/>
    </row>
    <row r="200" spans="2:11" ht="15" customHeight="1">
      <c r="B200" s="284"/>
      <c r="C200" s="264" t="s">
        <v>1244</v>
      </c>
      <c r="D200" s="264"/>
      <c r="E200" s="264"/>
      <c r="F200" s="283" t="s">
        <v>46</v>
      </c>
      <c r="G200" s="264"/>
      <c r="H200" s="376" t="s">
        <v>1255</v>
      </c>
      <c r="I200" s="376"/>
      <c r="J200" s="376"/>
      <c r="K200" s="305"/>
    </row>
    <row r="201" spans="2:11" ht="15" customHeight="1">
      <c r="B201" s="284"/>
      <c r="C201" s="290"/>
      <c r="D201" s="264"/>
      <c r="E201" s="264"/>
      <c r="F201" s="283" t="s">
        <v>47</v>
      </c>
      <c r="G201" s="264"/>
      <c r="H201" s="376" t="s">
        <v>1256</v>
      </c>
      <c r="I201" s="376"/>
      <c r="J201" s="376"/>
      <c r="K201" s="305"/>
    </row>
    <row r="202" spans="2:11" ht="15" customHeight="1">
      <c r="B202" s="284"/>
      <c r="C202" s="290"/>
      <c r="D202" s="264"/>
      <c r="E202" s="264"/>
      <c r="F202" s="283" t="s">
        <v>50</v>
      </c>
      <c r="G202" s="264"/>
      <c r="H202" s="376" t="s">
        <v>1257</v>
      </c>
      <c r="I202" s="376"/>
      <c r="J202" s="376"/>
      <c r="K202" s="305"/>
    </row>
    <row r="203" spans="2:11" ht="15" customHeight="1">
      <c r="B203" s="284"/>
      <c r="C203" s="264"/>
      <c r="D203" s="264"/>
      <c r="E203" s="264"/>
      <c r="F203" s="283" t="s">
        <v>48</v>
      </c>
      <c r="G203" s="264"/>
      <c r="H203" s="376" t="s">
        <v>1258</v>
      </c>
      <c r="I203" s="376"/>
      <c r="J203" s="376"/>
      <c r="K203" s="305"/>
    </row>
    <row r="204" spans="2:11" ht="15" customHeight="1">
      <c r="B204" s="284"/>
      <c r="C204" s="264"/>
      <c r="D204" s="264"/>
      <c r="E204" s="264"/>
      <c r="F204" s="283" t="s">
        <v>49</v>
      </c>
      <c r="G204" s="264"/>
      <c r="H204" s="376" t="s">
        <v>1259</v>
      </c>
      <c r="I204" s="376"/>
      <c r="J204" s="376"/>
      <c r="K204" s="305"/>
    </row>
    <row r="205" spans="2:11" ht="15" customHeight="1">
      <c r="B205" s="284"/>
      <c r="C205" s="264"/>
      <c r="D205" s="264"/>
      <c r="E205" s="264"/>
      <c r="F205" s="283"/>
      <c r="G205" s="264"/>
      <c r="H205" s="264"/>
      <c r="I205" s="264"/>
      <c r="J205" s="264"/>
      <c r="K205" s="305"/>
    </row>
    <row r="206" spans="2:11" ht="15" customHeight="1">
      <c r="B206" s="284"/>
      <c r="C206" s="264" t="s">
        <v>1200</v>
      </c>
      <c r="D206" s="264"/>
      <c r="E206" s="264"/>
      <c r="F206" s="283" t="s">
        <v>79</v>
      </c>
      <c r="G206" s="264"/>
      <c r="H206" s="376" t="s">
        <v>1260</v>
      </c>
      <c r="I206" s="376"/>
      <c r="J206" s="376"/>
      <c r="K206" s="305"/>
    </row>
    <row r="207" spans="2:11" ht="15" customHeight="1">
      <c r="B207" s="284"/>
      <c r="C207" s="290"/>
      <c r="D207" s="264"/>
      <c r="E207" s="264"/>
      <c r="F207" s="283" t="s">
        <v>1097</v>
      </c>
      <c r="G207" s="264"/>
      <c r="H207" s="376" t="s">
        <v>1098</v>
      </c>
      <c r="I207" s="376"/>
      <c r="J207" s="376"/>
      <c r="K207" s="305"/>
    </row>
    <row r="208" spans="2:11" ht="15" customHeight="1">
      <c r="B208" s="284"/>
      <c r="C208" s="264"/>
      <c r="D208" s="264"/>
      <c r="E208" s="264"/>
      <c r="F208" s="283" t="s">
        <v>1095</v>
      </c>
      <c r="G208" s="264"/>
      <c r="H208" s="376" t="s">
        <v>1261</v>
      </c>
      <c r="I208" s="376"/>
      <c r="J208" s="376"/>
      <c r="K208" s="305"/>
    </row>
    <row r="209" spans="2:11" ht="15" customHeight="1">
      <c r="B209" s="322"/>
      <c r="C209" s="290"/>
      <c r="D209" s="290"/>
      <c r="E209" s="290"/>
      <c r="F209" s="283" t="s">
        <v>1099</v>
      </c>
      <c r="G209" s="269"/>
      <c r="H209" s="377" t="s">
        <v>1100</v>
      </c>
      <c r="I209" s="377"/>
      <c r="J209" s="377"/>
      <c r="K209" s="323"/>
    </row>
    <row r="210" spans="2:11" ht="15" customHeight="1">
      <c r="B210" s="322"/>
      <c r="C210" s="290"/>
      <c r="D210" s="290"/>
      <c r="E210" s="290"/>
      <c r="F210" s="283" t="s">
        <v>1101</v>
      </c>
      <c r="G210" s="269"/>
      <c r="H210" s="377" t="s">
        <v>1262</v>
      </c>
      <c r="I210" s="377"/>
      <c r="J210" s="377"/>
      <c r="K210" s="323"/>
    </row>
    <row r="211" spans="2:11" ht="15" customHeight="1">
      <c r="B211" s="322"/>
      <c r="C211" s="290"/>
      <c r="D211" s="290"/>
      <c r="E211" s="290"/>
      <c r="F211" s="324"/>
      <c r="G211" s="269"/>
      <c r="H211" s="325"/>
      <c r="I211" s="325"/>
      <c r="J211" s="325"/>
      <c r="K211" s="323"/>
    </row>
    <row r="212" spans="2:11" ht="15" customHeight="1">
      <c r="B212" s="322"/>
      <c r="C212" s="264" t="s">
        <v>1224</v>
      </c>
      <c r="D212" s="290"/>
      <c r="E212" s="290"/>
      <c r="F212" s="283">
        <v>1</v>
      </c>
      <c r="G212" s="269"/>
      <c r="H212" s="377" t="s">
        <v>1263</v>
      </c>
      <c r="I212" s="377"/>
      <c r="J212" s="377"/>
      <c r="K212" s="323"/>
    </row>
    <row r="213" spans="2:11" ht="15" customHeight="1">
      <c r="B213" s="322"/>
      <c r="C213" s="290"/>
      <c r="D213" s="290"/>
      <c r="E213" s="290"/>
      <c r="F213" s="283">
        <v>2</v>
      </c>
      <c r="G213" s="269"/>
      <c r="H213" s="377" t="s">
        <v>1264</v>
      </c>
      <c r="I213" s="377"/>
      <c r="J213" s="377"/>
      <c r="K213" s="323"/>
    </row>
    <row r="214" spans="2:11" ht="15" customHeight="1">
      <c r="B214" s="322"/>
      <c r="C214" s="290"/>
      <c r="D214" s="290"/>
      <c r="E214" s="290"/>
      <c r="F214" s="283">
        <v>3</v>
      </c>
      <c r="G214" s="269"/>
      <c r="H214" s="377" t="s">
        <v>1265</v>
      </c>
      <c r="I214" s="377"/>
      <c r="J214" s="377"/>
      <c r="K214" s="323"/>
    </row>
    <row r="215" spans="2:11" ht="15" customHeight="1">
      <c r="B215" s="322"/>
      <c r="C215" s="290"/>
      <c r="D215" s="290"/>
      <c r="E215" s="290"/>
      <c r="F215" s="283">
        <v>4</v>
      </c>
      <c r="G215" s="269"/>
      <c r="H215" s="377" t="s">
        <v>1266</v>
      </c>
      <c r="I215" s="377"/>
      <c r="J215" s="377"/>
      <c r="K215" s="323"/>
    </row>
    <row r="216" spans="2:11" ht="12.75" customHeight="1">
      <c r="B216" s="326"/>
      <c r="C216" s="327"/>
      <c r="D216" s="327"/>
      <c r="E216" s="327"/>
      <c r="F216" s="327"/>
      <c r="G216" s="327"/>
      <c r="H216" s="327"/>
      <c r="I216" s="327"/>
      <c r="J216" s="327"/>
      <c r="K216" s="328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1-163-18c - Výměna výplní...</vt:lpstr>
      <vt:lpstr>VRN - Vedlejší rozpočtové...</vt:lpstr>
      <vt:lpstr>Pokyny pro vyplnění</vt:lpstr>
      <vt:lpstr>'1-163-18c - Výměna výplní...'!Názvy_tisku</vt:lpstr>
      <vt:lpstr>'Rekapitulace stavby'!Názvy_tisku</vt:lpstr>
      <vt:lpstr>'VRN - Vedlejší rozpočtové...'!Názvy_tisku</vt:lpstr>
      <vt:lpstr>'1-163-18c - Výměna výplní...'!Oblast_tisku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Kratochvílová</dc:creator>
  <cp:lastModifiedBy>Evžen</cp:lastModifiedBy>
  <cp:lastPrinted>2018-12-12T18:54:48Z</cp:lastPrinted>
  <dcterms:created xsi:type="dcterms:W3CDTF">2018-11-29T08:14:48Z</dcterms:created>
  <dcterms:modified xsi:type="dcterms:W3CDTF">2018-12-12T18:55:03Z</dcterms:modified>
</cp:coreProperties>
</file>